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drawings/drawing21.xml" ContentType="application/vnd.openxmlformats-officedocument.drawing+xml"/>
  <Override PartName="/xl/drawings/drawing22.xml" ContentType="application/vnd.openxmlformats-officedocument.drawing+xml"/>
  <Override PartName="/xl/drawings/drawing23.xml" ContentType="application/vnd.openxmlformats-officedocument.drawing+xml"/>
  <Override PartName="/xl/drawings/drawing24.xml" ContentType="application/vnd.openxmlformats-officedocument.drawing+xml"/>
  <Override PartName="/xl/drawings/drawing25.xml" ContentType="application/vnd.openxmlformats-officedocument.drawing+xml"/>
  <Override PartName="/xl/drawings/drawing26.xml" ContentType="application/vnd.openxmlformats-officedocument.drawing+xml"/>
  <Override PartName="/xl/drawings/drawing27.xml" ContentType="application/vnd.openxmlformats-officedocument.drawing+xml"/>
  <Override PartName="/xl/drawings/drawing28.xml" ContentType="application/vnd.openxmlformats-officedocument.drawing+xml"/>
  <Override PartName="/xl/drawings/drawing29.xml" ContentType="application/vnd.openxmlformats-officedocument.drawing+xml"/>
  <Override PartName="/xl/drawings/drawing30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SO 000 - Vedlejší a ostat..." sheetId="2" r:id="rId2"/>
    <sheet name="SO 001 - Připrava územi a..." sheetId="3" r:id="rId3"/>
    <sheet name="SO 001. - Připrava územi ..." sheetId="4" r:id="rId4"/>
    <sheet name="SO 101.1 H - Modernizace ..." sheetId="5" r:id="rId5"/>
    <sheet name="SO 101.1 V - Modernizace ..." sheetId="6" r:id="rId6"/>
    <sheet name="SO 101.2 H - Modernizace ..." sheetId="7" r:id="rId7"/>
    <sheet name="SO 101.2 V - Modernizace ..." sheetId="8" r:id="rId8"/>
    <sheet name="SO 101.3 H - Modernizace ..." sheetId="9" r:id="rId9"/>
    <sheet name="SO 101.3 V - Modernizace ..." sheetId="10" r:id="rId10"/>
    <sheet name="SO 101.4 V - Rekonstrukce..." sheetId="11" r:id="rId11"/>
    <sheet name="SO 141.1 - Propustek 1 v ..." sheetId="12" r:id="rId12"/>
    <sheet name="SO 141.2 - Propustek 2 v ..." sheetId="13" r:id="rId13"/>
    <sheet name="SO 141.3 - Propustek 3 v ..." sheetId="14" r:id="rId14"/>
    <sheet name="SO 141.4 - Propustek 4 v ..." sheetId="15" r:id="rId15"/>
    <sheet name="SO 141.5 - Propustek 5 v ..." sheetId="16" r:id="rId16"/>
    <sheet name="SO 181.1 - Provizorní dop..." sheetId="17" r:id="rId17"/>
    <sheet name="SO 181.2 - Provizorní dop..." sheetId="18" r:id="rId18"/>
    <sheet name="SO 181.3 - Provizorní dop..." sheetId="19" r:id="rId19"/>
    <sheet name="SO 191 - Definitivní dopr..." sheetId="20" r:id="rId20"/>
    <sheet name="SO 301 - Ochrana stávajíc..." sheetId="21" r:id="rId21"/>
    <sheet name="SO 310 - Odvodnění Bělečk..." sheetId="22" r:id="rId22"/>
    <sheet name="SO 311 - Rektifikace povr..." sheetId="23" r:id="rId23"/>
    <sheet name="SO 312 - Rektifikace povr..." sheetId="24" r:id="rId24"/>
    <sheet name="SO 401 - Přeložka kabelu ..." sheetId="25" r:id="rId25"/>
    <sheet name="SO 451 - Přeložka vedení ..." sheetId="26" r:id="rId26"/>
    <sheet name="SO 452 - Přeložka vedení ..." sheetId="27" r:id="rId27"/>
    <sheet name="SO 491 - Přložka VO obce ..." sheetId="28" r:id="rId28"/>
    <sheet name="SO 501 - Ochrana stávajíc..." sheetId="29" r:id="rId29"/>
    <sheet name="SO 801 - Úprava území - z..." sheetId="30" r:id="rId30"/>
  </sheets>
  <definedNames>
    <definedName name="_xlnm.Print_Area" localSheetId="0">'Rekapitulace stavby'!$D$4:$AO$76,'Rekapitulace stavby'!$C$82:$AQ$127</definedName>
    <definedName name="_xlnm.Print_Titles" localSheetId="0">'Rekapitulace stavby'!$92:$92</definedName>
    <definedName name="_xlnm._FilterDatabase" localSheetId="1" hidden="1">'SO 000 - Vedlejší a ostat...'!$C$115:$K$138</definedName>
    <definedName name="_xlnm.Print_Area" localSheetId="1">'SO 000 - Vedlejší a ostat...'!$C$4:$J$39,'SO 000 - Vedlejší a ostat...'!$C$49:$J$75,'SO 000 - Vedlejší a ostat...'!$C$81:$J$97,'SO 000 - Vedlejší a ostat...'!$C$103:$K$138</definedName>
    <definedName name="_xlnm.Print_Titles" localSheetId="1">'SO 000 - Vedlejší a ostat...'!$115:$115</definedName>
    <definedName name="_xlnm._FilterDatabase" localSheetId="2" hidden="1">'SO 001 - Připrava územi a...'!$C$118:$K$137</definedName>
    <definedName name="_xlnm.Print_Area" localSheetId="2">'SO 001 - Připrava územi a...'!$C$4:$J$39,'SO 001 - Připrava územi a...'!$C$50:$J$76,'SO 001 - Připrava územi a...'!$C$82:$J$100,'SO 001 - Připrava územi a...'!$C$106:$K$137</definedName>
    <definedName name="_xlnm.Print_Titles" localSheetId="2">'SO 001 - Připrava územi a...'!$118:$118</definedName>
    <definedName name="_xlnm._FilterDatabase" localSheetId="3" hidden="1">'SO 001. - Připrava územi ...'!$C$116:$K$121</definedName>
    <definedName name="_xlnm.Print_Area" localSheetId="3">'SO 001. - Připrava územi ...'!$C$4:$J$39,'SO 001. - Připrava územi ...'!$C$50:$J$76,'SO 001. - Připrava územi ...'!$C$82:$J$98,'SO 001. - Připrava územi ...'!$C$104:$K$121</definedName>
    <definedName name="_xlnm.Print_Titles" localSheetId="3">'SO 001. - Připrava územi ...'!$116:$116</definedName>
    <definedName name="_xlnm._FilterDatabase" localSheetId="4" hidden="1">'SO 101.1 H - Modernizace ...'!$C$122:$K$218</definedName>
    <definedName name="_xlnm.Print_Area" localSheetId="4">'SO 101.1 H - Modernizace ...'!$C$4:$J$41,'SO 101.1 H - Modernizace ...'!$C$49:$J$75,'SO 101.1 H - Modernizace ...'!$C$81:$J$102,'SO 101.1 H - Modernizace ...'!$C$108:$K$218</definedName>
    <definedName name="_xlnm.Print_Titles" localSheetId="4">'SO 101.1 H - Modernizace ...'!$122:$122</definedName>
    <definedName name="_xlnm._FilterDatabase" localSheetId="5" hidden="1">'SO 101.1 V - Modernizace ...'!$C$125:$K$233</definedName>
    <definedName name="_xlnm.Print_Area" localSheetId="5">'SO 101.1 V - Modernizace ...'!$C$4:$J$41,'SO 101.1 V - Modernizace ...'!$C$50:$J$76,'SO 101.1 V - Modernizace ...'!$C$82:$J$105,'SO 101.1 V - Modernizace ...'!$C$111:$K$233</definedName>
    <definedName name="_xlnm.Print_Titles" localSheetId="5">'SO 101.1 V - Modernizace ...'!$125:$125</definedName>
    <definedName name="_xlnm._FilterDatabase" localSheetId="6" hidden="1">'SO 101.2 H - Modernizace ...'!$C$122:$K$218</definedName>
    <definedName name="_xlnm.Print_Area" localSheetId="6">'SO 101.2 H - Modernizace ...'!$C$4:$J$41,'SO 101.2 H - Modernizace ...'!$C$49:$J$75,'SO 101.2 H - Modernizace ...'!$C$81:$J$102,'SO 101.2 H - Modernizace ...'!$C$108:$K$218</definedName>
    <definedName name="_xlnm.Print_Titles" localSheetId="6">'SO 101.2 H - Modernizace ...'!$122:$122</definedName>
    <definedName name="_xlnm._FilterDatabase" localSheetId="7" hidden="1">'SO 101.2 V - Modernizace ...'!$C$125:$K$225</definedName>
    <definedName name="_xlnm.Print_Area" localSheetId="7">'SO 101.2 V - Modernizace ...'!$C$4:$J$41,'SO 101.2 V - Modernizace ...'!$C$50:$J$76,'SO 101.2 V - Modernizace ...'!$C$82:$J$105,'SO 101.2 V - Modernizace ...'!$C$111:$K$225</definedName>
    <definedName name="_xlnm.Print_Titles" localSheetId="7">'SO 101.2 V - Modernizace ...'!$125:$125</definedName>
    <definedName name="_xlnm._FilterDatabase" localSheetId="8" hidden="1">'SO 101.3 H - Modernizace ...'!$C$122:$K$220</definedName>
    <definedName name="_xlnm.Print_Area" localSheetId="8">'SO 101.3 H - Modernizace ...'!$C$4:$J$41,'SO 101.3 H - Modernizace ...'!$C$49:$J$75,'SO 101.3 H - Modernizace ...'!$C$81:$J$102,'SO 101.3 H - Modernizace ...'!$C$108:$K$220</definedName>
    <definedName name="_xlnm.Print_Titles" localSheetId="8">'SO 101.3 H - Modernizace ...'!$122:$122</definedName>
    <definedName name="_xlnm._FilterDatabase" localSheetId="9" hidden="1">'SO 101.3 V - Modernizace ...'!$C$125:$K$234</definedName>
    <definedName name="_xlnm.Print_Area" localSheetId="9">'SO 101.3 V - Modernizace ...'!$C$4:$J$41,'SO 101.3 V - Modernizace ...'!$C$50:$J$76,'SO 101.3 V - Modernizace ...'!$C$82:$J$105,'SO 101.3 V - Modernizace ...'!$C$111:$K$234</definedName>
    <definedName name="_xlnm.Print_Titles" localSheetId="9">'SO 101.3 V - Modernizace ...'!$125:$125</definedName>
    <definedName name="_xlnm._FilterDatabase" localSheetId="10" hidden="1">'SO 101.4 V - Rekonstrukce...'!$C$122:$K$178</definedName>
    <definedName name="_xlnm.Print_Area" localSheetId="10">'SO 101.4 V - Rekonstrukce...'!$C$4:$J$41,'SO 101.4 V - Rekonstrukce...'!$C$49:$J$75,'SO 101.4 V - Rekonstrukce...'!$C$81:$J$102,'SO 101.4 V - Rekonstrukce...'!$C$108:$K$178</definedName>
    <definedName name="_xlnm.Print_Titles" localSheetId="10">'SO 101.4 V - Rekonstrukce...'!$122:$122</definedName>
    <definedName name="_xlnm._FilterDatabase" localSheetId="11" hidden="1">'SO 141.1 - Propustek 1 v ...'!$C$123:$K$214</definedName>
    <definedName name="_xlnm.Print_Area" localSheetId="11">'SO 141.1 - Propustek 1 v ...'!$C$4:$J$41,'SO 141.1 - Propustek 1 v ...'!$C$49:$J$75,'SO 141.1 - Propustek 1 v ...'!$C$81:$J$103,'SO 141.1 - Propustek 1 v ...'!$C$109:$K$214</definedName>
    <definedName name="_xlnm.Print_Titles" localSheetId="11">'SO 141.1 - Propustek 1 v ...'!$123:$123</definedName>
    <definedName name="_xlnm._FilterDatabase" localSheetId="12" hidden="1">'SO 141.2 - Propustek 2 v ...'!$C$123:$K$204</definedName>
    <definedName name="_xlnm.Print_Area" localSheetId="12">'SO 141.2 - Propustek 2 v ...'!$C$4:$J$41,'SO 141.2 - Propustek 2 v ...'!$C$49:$J$75,'SO 141.2 - Propustek 2 v ...'!$C$81:$J$103,'SO 141.2 - Propustek 2 v ...'!$C$109:$K$204</definedName>
    <definedName name="_xlnm.Print_Titles" localSheetId="12">'SO 141.2 - Propustek 2 v ...'!$123:$123</definedName>
    <definedName name="_xlnm._FilterDatabase" localSheetId="13" hidden="1">'SO 141.3 - Propustek 3 v ...'!$C$123:$K$214</definedName>
    <definedName name="_xlnm.Print_Area" localSheetId="13">'SO 141.3 - Propustek 3 v ...'!$C$4:$J$41,'SO 141.3 - Propustek 3 v ...'!$C$49:$J$75,'SO 141.3 - Propustek 3 v ...'!$C$81:$J$103,'SO 141.3 - Propustek 3 v ...'!$C$109:$K$214</definedName>
    <definedName name="_xlnm.Print_Titles" localSheetId="13">'SO 141.3 - Propustek 3 v ...'!$123:$123</definedName>
    <definedName name="_xlnm._FilterDatabase" localSheetId="14" hidden="1">'SO 141.4 - Propustek 4 v ...'!$C$123:$K$214</definedName>
    <definedName name="_xlnm.Print_Area" localSheetId="14">'SO 141.4 - Propustek 4 v ...'!$C$4:$J$41,'SO 141.4 - Propustek 4 v ...'!$C$49:$J$75,'SO 141.4 - Propustek 4 v ...'!$C$81:$J$103,'SO 141.4 - Propustek 4 v ...'!$C$109:$K$214</definedName>
    <definedName name="_xlnm.Print_Titles" localSheetId="14">'SO 141.4 - Propustek 4 v ...'!$123:$123</definedName>
    <definedName name="_xlnm._FilterDatabase" localSheetId="15" hidden="1">'SO 141.5 - Propustek 5 v ...'!$C$123:$K$211</definedName>
    <definedName name="_xlnm.Print_Area" localSheetId="15">'SO 141.5 - Propustek 5 v ...'!$C$4:$J$41,'SO 141.5 - Propustek 5 v ...'!$C$49:$J$75,'SO 141.5 - Propustek 5 v ...'!$C$81:$J$103,'SO 141.5 - Propustek 5 v ...'!$C$109:$K$211</definedName>
    <definedName name="_xlnm.Print_Titles" localSheetId="15">'SO 141.5 - Propustek 5 v ...'!$123:$123</definedName>
    <definedName name="_xlnm._FilterDatabase" localSheetId="16" hidden="1">'SO 181.1 - Provizorní dop...'!$C$119:$K$124</definedName>
    <definedName name="_xlnm.Print_Area" localSheetId="16">'SO 181.1 - Provizorní dop...'!$C$4:$J$41,'SO 181.1 - Provizorní dop...'!$C$49:$J$75,'SO 181.1 - Provizorní dop...'!$C$81:$J$99,'SO 181.1 - Provizorní dop...'!$C$105:$K$124</definedName>
    <definedName name="_xlnm.Print_Titles" localSheetId="16">'SO 181.1 - Provizorní dop...'!$119:$119</definedName>
    <definedName name="_xlnm._FilterDatabase" localSheetId="17" hidden="1">'SO 181.2 - Provizorní dop...'!$C$119:$K$124</definedName>
    <definedName name="_xlnm.Print_Area" localSheetId="17">'SO 181.2 - Provizorní dop...'!$C$4:$J$41,'SO 181.2 - Provizorní dop...'!$C$49:$J$75,'SO 181.2 - Provizorní dop...'!$C$81:$J$99,'SO 181.2 - Provizorní dop...'!$C$105:$K$124</definedName>
    <definedName name="_xlnm.Print_Titles" localSheetId="17">'SO 181.2 - Provizorní dop...'!$119:$119</definedName>
    <definedName name="_xlnm._FilterDatabase" localSheetId="18" hidden="1">'SO 181.3 - Provizorní dop...'!$C$119:$K$124</definedName>
    <definedName name="_xlnm.Print_Area" localSheetId="18">'SO 181.3 - Provizorní dop...'!$C$4:$J$41,'SO 181.3 - Provizorní dop...'!$C$49:$J$75,'SO 181.3 - Provizorní dop...'!$C$81:$J$99,'SO 181.3 - Provizorní dop...'!$C$105:$K$124</definedName>
    <definedName name="_xlnm.Print_Titles" localSheetId="18">'SO 181.3 - Provizorní dop...'!$119:$119</definedName>
    <definedName name="_xlnm._FilterDatabase" localSheetId="19" hidden="1">'SO 191 - Definitivní dopr...'!$C$117:$K$191</definedName>
    <definedName name="_xlnm.Print_Area" localSheetId="19">'SO 191 - Definitivní dopr...'!$C$4:$J$39,'SO 191 - Definitivní dopr...'!$C$50:$J$76,'SO 191 - Definitivní dopr...'!$C$82:$J$99,'SO 191 - Definitivní dopr...'!$C$105:$K$191</definedName>
    <definedName name="_xlnm.Print_Titles" localSheetId="19">'SO 191 - Definitivní dopr...'!$117:$117</definedName>
    <definedName name="_xlnm._FilterDatabase" localSheetId="20" hidden="1">'SO 301 - Ochrana stávajíc...'!$C$115:$K$120</definedName>
    <definedName name="_xlnm.Print_Area" localSheetId="20">'SO 301 - Ochrana stávajíc...'!$C$4:$J$39,'SO 301 - Ochrana stávajíc...'!$C$49:$J$75,'SO 301 - Ochrana stávajíc...'!$C$81:$J$97,'SO 301 - Ochrana stávajíc...'!$C$103:$K$120</definedName>
    <definedName name="_xlnm.Print_Titles" localSheetId="20">'SO 301 - Ochrana stávajíc...'!$115:$115</definedName>
    <definedName name="_xlnm._FilterDatabase" localSheetId="21" hidden="1">'SO 310 - Odvodnění Bělečk...'!$C$121:$K$195</definedName>
    <definedName name="_xlnm.Print_Area" localSheetId="21">'SO 310 - Odvodnění Bělečk...'!$C$4:$J$39,'SO 310 - Odvodnění Bělečk...'!$C$49:$J$75,'SO 310 - Odvodnění Bělečk...'!$C$81:$J$103,'SO 310 - Odvodnění Bělečk...'!$C$109:$K$195</definedName>
    <definedName name="_xlnm.Print_Titles" localSheetId="21">'SO 310 - Odvodnění Bělečk...'!$121:$121</definedName>
    <definedName name="_xlnm._FilterDatabase" localSheetId="22" hidden="1">'SO 311 - Rektifikace povr...'!$C$115:$K$123</definedName>
    <definedName name="_xlnm.Print_Area" localSheetId="22">'SO 311 - Rektifikace povr...'!$C$4:$J$39,'SO 311 - Rektifikace povr...'!$C$49:$J$75,'SO 311 - Rektifikace povr...'!$C$81:$J$97,'SO 311 - Rektifikace povr...'!$C$103:$K$123</definedName>
    <definedName name="_xlnm.Print_Titles" localSheetId="22">'SO 311 - Rektifikace povr...'!$115:$115</definedName>
    <definedName name="_xlnm._FilterDatabase" localSheetId="23" hidden="1">'SO 312 - Rektifikace povr...'!$C$115:$K$123</definedName>
    <definedName name="_xlnm.Print_Area" localSheetId="23">'SO 312 - Rektifikace povr...'!$C$4:$J$39,'SO 312 - Rektifikace povr...'!$C$49:$J$75,'SO 312 - Rektifikace povr...'!$C$81:$J$97,'SO 312 - Rektifikace povr...'!$C$103:$K$123</definedName>
    <definedName name="_xlnm.Print_Titles" localSheetId="23">'SO 312 - Rektifikace povr...'!$115:$115</definedName>
    <definedName name="_xlnm._FilterDatabase" localSheetId="24" hidden="1">'SO 401 - Přeložka kabelu ...'!$C$115:$K$119</definedName>
    <definedName name="_xlnm.Print_Area" localSheetId="24">'SO 401 - Přeložka kabelu ...'!$C$4:$J$39,'SO 401 - Přeložka kabelu ...'!$C$49:$J$75,'SO 401 - Přeložka kabelu ...'!$C$81:$J$97,'SO 401 - Přeložka kabelu ...'!$C$103:$K$119</definedName>
    <definedName name="_xlnm.Print_Titles" localSheetId="24">'SO 401 - Přeložka kabelu ...'!$115:$115</definedName>
    <definedName name="_xlnm._FilterDatabase" localSheetId="25" hidden="1">'SO 451 - Přeložka vedení ...'!$C$115:$K$119</definedName>
    <definedName name="_xlnm.Print_Area" localSheetId="25">'SO 451 - Přeložka vedení ...'!$C$4:$J$39,'SO 451 - Přeložka vedení ...'!$C$49:$J$75,'SO 451 - Přeložka vedení ...'!$C$81:$J$97,'SO 451 - Přeložka vedení ...'!$C$103:$K$119</definedName>
    <definedName name="_xlnm.Print_Titles" localSheetId="25">'SO 451 - Přeložka vedení ...'!$115:$115</definedName>
    <definedName name="_xlnm._FilterDatabase" localSheetId="26" hidden="1">'SO 452 - Přeložka vedení ...'!$C$115:$K$119</definedName>
    <definedName name="_xlnm.Print_Area" localSheetId="26">'SO 452 - Přeložka vedení ...'!$C$4:$J$39,'SO 452 - Přeložka vedení ...'!$C$49:$J$75,'SO 452 - Přeložka vedení ...'!$C$81:$J$97,'SO 452 - Přeložka vedení ...'!$C$103:$K$119</definedName>
    <definedName name="_xlnm.Print_Titles" localSheetId="26">'SO 452 - Přeložka vedení ...'!$115:$115</definedName>
    <definedName name="_xlnm._FilterDatabase" localSheetId="27" hidden="1">'SO 491 - Přložka VO obce ...'!$C$119:$K$188</definedName>
    <definedName name="_xlnm.Print_Area" localSheetId="27">'SO 491 - Přložka VO obce ...'!$C$4:$J$39,'SO 491 - Přložka VO obce ...'!$C$49:$J$75,'SO 491 - Přložka VO obce ...'!$C$81:$J$101,'SO 491 - Přložka VO obce ...'!$C$107:$K$188</definedName>
    <definedName name="_xlnm.Print_Titles" localSheetId="27">'SO 491 - Přložka VO obce ...'!$119:$119</definedName>
    <definedName name="_xlnm._FilterDatabase" localSheetId="28" hidden="1">'SO 501 - Ochrana stávajíc...'!$C$115:$K$123</definedName>
    <definedName name="_xlnm.Print_Area" localSheetId="28">'SO 501 - Ochrana stávajíc...'!$C$4:$J$39,'SO 501 - Ochrana stávajíc...'!$C$49:$J$75,'SO 501 - Ochrana stávajíc...'!$C$81:$J$97,'SO 501 - Ochrana stávajíc...'!$C$103:$K$123</definedName>
    <definedName name="_xlnm.Print_Titles" localSheetId="28">'SO 501 - Ochrana stávajíc...'!$115:$115</definedName>
    <definedName name="_xlnm._FilterDatabase" localSheetId="29" hidden="1">'SO 801 - Úprava území - z...'!$C$115:$K$143</definedName>
    <definedName name="_xlnm.Print_Area" localSheetId="29">'SO 801 - Úprava území - z...'!$C$4:$J$39,'SO 801 - Úprava území - z...'!$C$49:$J$75,'SO 801 - Úprava území - z...'!$C$81:$J$97,'SO 801 - Úprava území - z...'!$C$103:$K$143</definedName>
    <definedName name="_xlnm.Print_Titles" localSheetId="29">'SO 801 - Úprava území - z...'!$115:$115</definedName>
  </definedNames>
  <calcPr/>
</workbook>
</file>

<file path=xl/calcChain.xml><?xml version="1.0" encoding="utf-8"?>
<calcChain xmlns="http://schemas.openxmlformats.org/spreadsheetml/2006/main">
  <c i="30" r="J37"/>
  <c r="J36"/>
  <c i="1" r="AY126"/>
  <c i="30" r="J35"/>
  <c i="1" r="AX126"/>
  <c i="30" r="BI141"/>
  <c r="BH141"/>
  <c r="BG141"/>
  <c r="BF141"/>
  <c r="T141"/>
  <c r="R141"/>
  <c r="P141"/>
  <c r="BK141"/>
  <c r="J141"/>
  <c r="BE141"/>
  <c r="BI138"/>
  <c r="BH138"/>
  <c r="BG138"/>
  <c r="BF138"/>
  <c r="T138"/>
  <c r="R138"/>
  <c r="P138"/>
  <c r="BK138"/>
  <c r="J138"/>
  <c r="BE138"/>
  <c r="BI135"/>
  <c r="BH135"/>
  <c r="BG135"/>
  <c r="BF135"/>
  <c r="T135"/>
  <c r="R135"/>
  <c r="P135"/>
  <c r="BK135"/>
  <c r="J135"/>
  <c r="BE135"/>
  <c r="BI130"/>
  <c r="BH130"/>
  <c r="BG130"/>
  <c r="BF130"/>
  <c r="T130"/>
  <c r="R130"/>
  <c r="P130"/>
  <c r="BK130"/>
  <c r="J130"/>
  <c r="BE130"/>
  <c r="BI127"/>
  <c r="BH127"/>
  <c r="BG127"/>
  <c r="BF127"/>
  <c r="T127"/>
  <c r="R127"/>
  <c r="P127"/>
  <c r="BK127"/>
  <c r="J127"/>
  <c r="BE127"/>
  <c r="BI124"/>
  <c r="BH124"/>
  <c r="BG124"/>
  <c r="BF124"/>
  <c r="T124"/>
  <c r="R124"/>
  <c r="P124"/>
  <c r="BK124"/>
  <c r="J124"/>
  <c r="BE124"/>
  <c r="BI121"/>
  <c r="BH121"/>
  <c r="BG121"/>
  <c r="BF121"/>
  <c r="T121"/>
  <c r="R121"/>
  <c r="P121"/>
  <c r="BK121"/>
  <c r="J121"/>
  <c r="BE121"/>
  <c r="BI118"/>
  <c r="F37"/>
  <c i="1" r="BD126"/>
  <c i="30" r="BH118"/>
  <c r="F36"/>
  <c i="1" r="BC126"/>
  <c i="30" r="BG118"/>
  <c r="F35"/>
  <c i="1" r="BB126"/>
  <c i="30" r="BF118"/>
  <c r="J34"/>
  <c i="1" r="AW126"/>
  <c i="30" r="F34"/>
  <c i="1" r="BA126"/>
  <c i="30" r="T118"/>
  <c r="T117"/>
  <c r="T116"/>
  <c r="R118"/>
  <c r="R117"/>
  <c r="R116"/>
  <c r="P118"/>
  <c r="P117"/>
  <c r="P116"/>
  <c i="1" r="AU126"/>
  <c i="30" r="BK118"/>
  <c r="BK117"/>
  <c r="J117"/>
  <c r="BK116"/>
  <c r="J116"/>
  <c r="J95"/>
  <c r="J30"/>
  <c i="1" r="AG126"/>
  <c i="30" r="J118"/>
  <c r="BE118"/>
  <c r="J33"/>
  <c i="1" r="AV126"/>
  <c i="30" r="F33"/>
  <c i="1" r="AZ126"/>
  <c i="30" r="J96"/>
  <c r="F110"/>
  <c r="E108"/>
  <c r="F88"/>
  <c r="E86"/>
  <c r="J39"/>
  <c r="J24"/>
  <c r="E24"/>
  <c r="J113"/>
  <c r="J91"/>
  <c r="J23"/>
  <c r="J21"/>
  <c r="E21"/>
  <c r="J112"/>
  <c r="J90"/>
  <c r="J20"/>
  <c r="J18"/>
  <c r="E18"/>
  <c r="F113"/>
  <c r="F91"/>
  <c r="J17"/>
  <c r="J15"/>
  <c r="E15"/>
  <c r="F112"/>
  <c r="F90"/>
  <c r="J14"/>
  <c r="J12"/>
  <c r="J110"/>
  <c r="J88"/>
  <c r="E7"/>
  <c r="E106"/>
  <c r="E84"/>
  <c i="29" r="J37"/>
  <c r="J36"/>
  <c i="1" r="AY125"/>
  <c i="29" r="J35"/>
  <c i="1" r="AX125"/>
  <c i="29" r="BI121"/>
  <c r="BH121"/>
  <c r="BG121"/>
  <c r="BF121"/>
  <c r="T121"/>
  <c r="R121"/>
  <c r="P121"/>
  <c r="BK121"/>
  <c r="J121"/>
  <c r="BE121"/>
  <c r="BI118"/>
  <c r="F37"/>
  <c i="1" r="BD125"/>
  <c i="29" r="BH118"/>
  <c r="F36"/>
  <c i="1" r="BC125"/>
  <c i="29" r="BG118"/>
  <c r="F35"/>
  <c i="1" r="BB125"/>
  <c i="29" r="BF118"/>
  <c r="J34"/>
  <c i="1" r="AW125"/>
  <c i="29" r="F34"/>
  <c i="1" r="BA125"/>
  <c i="29" r="T118"/>
  <c r="T117"/>
  <c r="T116"/>
  <c r="R118"/>
  <c r="R117"/>
  <c r="R116"/>
  <c r="P118"/>
  <c r="P117"/>
  <c r="P116"/>
  <c i="1" r="AU125"/>
  <c i="29" r="BK118"/>
  <c r="BK117"/>
  <c r="J117"/>
  <c r="BK116"/>
  <c r="J116"/>
  <c r="J95"/>
  <c r="J30"/>
  <c i="1" r="AG125"/>
  <c i="29" r="J118"/>
  <c r="BE118"/>
  <c r="J33"/>
  <c i="1" r="AV125"/>
  <c i="29" r="F33"/>
  <c i="1" r="AZ125"/>
  <c i="29" r="J96"/>
  <c r="F110"/>
  <c r="E108"/>
  <c r="F88"/>
  <c r="E86"/>
  <c r="J39"/>
  <c r="J24"/>
  <c r="E24"/>
  <c r="J113"/>
  <c r="J91"/>
  <c r="J23"/>
  <c r="J21"/>
  <c r="E21"/>
  <c r="J112"/>
  <c r="J90"/>
  <c r="J20"/>
  <c r="J18"/>
  <c r="E18"/>
  <c r="F113"/>
  <c r="F91"/>
  <c r="J17"/>
  <c r="J15"/>
  <c r="E15"/>
  <c r="F112"/>
  <c r="F90"/>
  <c r="J14"/>
  <c r="J12"/>
  <c r="J110"/>
  <c r="J88"/>
  <c r="E7"/>
  <c r="E106"/>
  <c r="E84"/>
  <c i="28" r="J37"/>
  <c r="J36"/>
  <c i="1" r="AY124"/>
  <c i="28" r="J35"/>
  <c i="1" r="AX124"/>
  <c i="28" r="BI186"/>
  <c r="BH186"/>
  <c r="BG186"/>
  <c r="BF186"/>
  <c r="T186"/>
  <c r="T185"/>
  <c r="R186"/>
  <c r="R185"/>
  <c r="P186"/>
  <c r="P185"/>
  <c r="BK186"/>
  <c r="BK185"/>
  <c r="J185"/>
  <c r="J186"/>
  <c r="BE186"/>
  <c r="J100"/>
  <c r="BI182"/>
  <c r="BH182"/>
  <c r="BG182"/>
  <c r="BF182"/>
  <c r="T182"/>
  <c r="R182"/>
  <c r="P182"/>
  <c r="BK182"/>
  <c r="J182"/>
  <c r="BE182"/>
  <c r="BI179"/>
  <c r="BH179"/>
  <c r="BG179"/>
  <c r="BF179"/>
  <c r="T179"/>
  <c r="R179"/>
  <c r="P179"/>
  <c r="BK179"/>
  <c r="J179"/>
  <c r="BE179"/>
  <c r="BI176"/>
  <c r="BH176"/>
  <c r="BG176"/>
  <c r="BF176"/>
  <c r="T176"/>
  <c r="R176"/>
  <c r="P176"/>
  <c r="BK176"/>
  <c r="J176"/>
  <c r="BE176"/>
  <c r="BI173"/>
  <c r="BH173"/>
  <c r="BG173"/>
  <c r="BF173"/>
  <c r="T173"/>
  <c r="R173"/>
  <c r="P173"/>
  <c r="BK173"/>
  <c r="J173"/>
  <c r="BE173"/>
  <c r="BI170"/>
  <c r="BH170"/>
  <c r="BG170"/>
  <c r="BF170"/>
  <c r="T170"/>
  <c r="R170"/>
  <c r="P170"/>
  <c r="BK170"/>
  <c r="J170"/>
  <c r="BE170"/>
  <c r="BI167"/>
  <c r="BH167"/>
  <c r="BG167"/>
  <c r="BF167"/>
  <c r="T167"/>
  <c r="R167"/>
  <c r="P167"/>
  <c r="BK167"/>
  <c r="J167"/>
  <c r="BE167"/>
  <c r="BI164"/>
  <c r="BH164"/>
  <c r="BG164"/>
  <c r="BF164"/>
  <c r="T164"/>
  <c r="R164"/>
  <c r="P164"/>
  <c r="BK164"/>
  <c r="J164"/>
  <c r="BE164"/>
  <c r="BI161"/>
  <c r="BH161"/>
  <c r="BG161"/>
  <c r="BF161"/>
  <c r="T161"/>
  <c r="R161"/>
  <c r="P161"/>
  <c r="BK161"/>
  <c r="J161"/>
  <c r="BE161"/>
  <c r="BI158"/>
  <c r="BH158"/>
  <c r="BG158"/>
  <c r="BF158"/>
  <c r="T158"/>
  <c r="R158"/>
  <c r="P158"/>
  <c r="BK158"/>
  <c r="J158"/>
  <c r="BE158"/>
  <c r="BI155"/>
  <c r="BH155"/>
  <c r="BG155"/>
  <c r="BF155"/>
  <c r="T155"/>
  <c r="R155"/>
  <c r="P155"/>
  <c r="BK155"/>
  <c r="J155"/>
  <c r="BE155"/>
  <c r="BI152"/>
  <c r="BH152"/>
  <c r="BG152"/>
  <c r="BF152"/>
  <c r="T152"/>
  <c r="R152"/>
  <c r="P152"/>
  <c r="BK152"/>
  <c r="J152"/>
  <c r="BE152"/>
  <c r="BI149"/>
  <c r="BH149"/>
  <c r="BG149"/>
  <c r="BF149"/>
  <c r="T149"/>
  <c r="R149"/>
  <c r="P149"/>
  <c r="BK149"/>
  <c r="J149"/>
  <c r="BE149"/>
  <c r="BI146"/>
  <c r="BH146"/>
  <c r="BG146"/>
  <c r="BF146"/>
  <c r="T146"/>
  <c r="R146"/>
  <c r="P146"/>
  <c r="BK146"/>
  <c r="J146"/>
  <c r="BE146"/>
  <c r="BI143"/>
  <c r="BH143"/>
  <c r="BG143"/>
  <c r="BF143"/>
  <c r="T143"/>
  <c r="T142"/>
  <c r="R143"/>
  <c r="R142"/>
  <c r="P143"/>
  <c r="P142"/>
  <c r="BK143"/>
  <c r="BK142"/>
  <c r="J142"/>
  <c r="J143"/>
  <c r="BE143"/>
  <c r="J99"/>
  <c r="BI139"/>
  <c r="BH139"/>
  <c r="BG139"/>
  <c r="BF139"/>
  <c r="T139"/>
  <c r="T138"/>
  <c r="R139"/>
  <c r="R138"/>
  <c r="P139"/>
  <c r="P138"/>
  <c r="BK139"/>
  <c r="BK138"/>
  <c r="J138"/>
  <c r="J139"/>
  <c r="BE139"/>
  <c r="J98"/>
  <c r="BI135"/>
  <c r="BH135"/>
  <c r="BG135"/>
  <c r="BF135"/>
  <c r="T135"/>
  <c r="R135"/>
  <c r="P135"/>
  <c r="BK135"/>
  <c r="J135"/>
  <c r="BE135"/>
  <c r="BI132"/>
  <c r="BH132"/>
  <c r="BG132"/>
  <c r="BF132"/>
  <c r="T132"/>
  <c r="R132"/>
  <c r="P132"/>
  <c r="BK132"/>
  <c r="J132"/>
  <c r="BE132"/>
  <c r="BI129"/>
  <c r="BH129"/>
  <c r="BG129"/>
  <c r="BF129"/>
  <c r="T129"/>
  <c r="R129"/>
  <c r="P129"/>
  <c r="BK129"/>
  <c r="J129"/>
  <c r="BE129"/>
  <c r="BI126"/>
  <c r="BH126"/>
  <c r="BG126"/>
  <c r="BF126"/>
  <c r="T126"/>
  <c r="T125"/>
  <c r="R126"/>
  <c r="R125"/>
  <c r="P126"/>
  <c r="P125"/>
  <c r="BK126"/>
  <c r="BK125"/>
  <c r="J125"/>
  <c r="J126"/>
  <c r="BE126"/>
  <c r="J97"/>
  <c r="BI122"/>
  <c r="F37"/>
  <c i="1" r="BD124"/>
  <c i="28" r="BH122"/>
  <c r="F36"/>
  <c i="1" r="BC124"/>
  <c i="28" r="BG122"/>
  <c r="F35"/>
  <c i="1" r="BB124"/>
  <c i="28" r="BF122"/>
  <c r="J34"/>
  <c i="1" r="AW124"/>
  <c i="28" r="F34"/>
  <c i="1" r="BA124"/>
  <c i="28" r="T122"/>
  <c r="T121"/>
  <c r="T120"/>
  <c r="R122"/>
  <c r="R121"/>
  <c r="R120"/>
  <c r="P122"/>
  <c r="P121"/>
  <c r="P120"/>
  <c i="1" r="AU124"/>
  <c i="28" r="BK122"/>
  <c r="BK121"/>
  <c r="J121"/>
  <c r="BK120"/>
  <c r="J120"/>
  <c r="J95"/>
  <c r="J30"/>
  <c i="1" r="AG124"/>
  <c i="28" r="J122"/>
  <c r="BE122"/>
  <c r="J33"/>
  <c i="1" r="AV124"/>
  <c i="28" r="F33"/>
  <c i="1" r="AZ124"/>
  <c i="28" r="J96"/>
  <c r="F114"/>
  <c r="E112"/>
  <c r="F88"/>
  <c r="E86"/>
  <c r="J39"/>
  <c r="J24"/>
  <c r="E24"/>
  <c r="J117"/>
  <c r="J91"/>
  <c r="J23"/>
  <c r="J21"/>
  <c r="E21"/>
  <c r="J116"/>
  <c r="J90"/>
  <c r="J20"/>
  <c r="J18"/>
  <c r="E18"/>
  <c r="F117"/>
  <c r="F91"/>
  <c r="J17"/>
  <c r="J15"/>
  <c r="E15"/>
  <c r="F116"/>
  <c r="F90"/>
  <c r="J14"/>
  <c r="J12"/>
  <c r="J114"/>
  <c r="J88"/>
  <c r="E7"/>
  <c r="E110"/>
  <c r="E84"/>
  <c i="27" r="J37"/>
  <c r="J36"/>
  <c i="1" r="AY123"/>
  <c i="27" r="J35"/>
  <c i="1" r="AX123"/>
  <c i="27" r="BI118"/>
  <c r="F37"/>
  <c i="1" r="BD123"/>
  <c i="27" r="BH118"/>
  <c r="F36"/>
  <c i="1" r="BC123"/>
  <c i="27" r="BG118"/>
  <c r="F35"/>
  <c i="1" r="BB123"/>
  <c i="27" r="BF118"/>
  <c r="J34"/>
  <c i="1" r="AW123"/>
  <c i="27" r="F34"/>
  <c i="1" r="BA123"/>
  <c i="27" r="T118"/>
  <c r="T117"/>
  <c r="T116"/>
  <c r="R118"/>
  <c r="R117"/>
  <c r="R116"/>
  <c r="P118"/>
  <c r="P117"/>
  <c r="P116"/>
  <c i="1" r="AU123"/>
  <c i="27" r="BK118"/>
  <c r="BK117"/>
  <c r="J117"/>
  <c r="BK116"/>
  <c r="J116"/>
  <c r="J95"/>
  <c r="J30"/>
  <c i="1" r="AG123"/>
  <c i="27" r="J118"/>
  <c r="BE118"/>
  <c r="J33"/>
  <c i="1" r="AV123"/>
  <c i="27" r="F33"/>
  <c i="1" r="AZ123"/>
  <c i="27" r="J96"/>
  <c r="F110"/>
  <c r="E108"/>
  <c r="F88"/>
  <c r="E86"/>
  <c r="J39"/>
  <c r="J24"/>
  <c r="E24"/>
  <c r="J113"/>
  <c r="J91"/>
  <c r="J23"/>
  <c r="J21"/>
  <c r="E21"/>
  <c r="J112"/>
  <c r="J90"/>
  <c r="J20"/>
  <c r="J18"/>
  <c r="E18"/>
  <c r="F113"/>
  <c r="F91"/>
  <c r="J17"/>
  <c r="J15"/>
  <c r="E15"/>
  <c r="F112"/>
  <c r="F90"/>
  <c r="J14"/>
  <c r="J12"/>
  <c r="J110"/>
  <c r="J88"/>
  <c r="E7"/>
  <c r="E106"/>
  <c r="E84"/>
  <c i="26" r="J37"/>
  <c r="J36"/>
  <c i="1" r="AY122"/>
  <c i="26" r="J35"/>
  <c i="1" r="AX122"/>
  <c i="26" r="BI118"/>
  <c r="F37"/>
  <c i="1" r="BD122"/>
  <c i="26" r="BH118"/>
  <c r="F36"/>
  <c i="1" r="BC122"/>
  <c i="26" r="BG118"/>
  <c r="F35"/>
  <c i="1" r="BB122"/>
  <c i="26" r="BF118"/>
  <c r="J34"/>
  <c i="1" r="AW122"/>
  <c i="26" r="F34"/>
  <c i="1" r="BA122"/>
  <c i="26" r="T118"/>
  <c r="T117"/>
  <c r="T116"/>
  <c r="R118"/>
  <c r="R117"/>
  <c r="R116"/>
  <c r="P118"/>
  <c r="P117"/>
  <c r="P116"/>
  <c i="1" r="AU122"/>
  <c i="26" r="BK118"/>
  <c r="BK117"/>
  <c r="J117"/>
  <c r="BK116"/>
  <c r="J116"/>
  <c r="J95"/>
  <c r="J30"/>
  <c i="1" r="AG122"/>
  <c i="26" r="J118"/>
  <c r="BE118"/>
  <c r="J33"/>
  <c i="1" r="AV122"/>
  <c i="26" r="F33"/>
  <c i="1" r="AZ122"/>
  <c i="26" r="J96"/>
  <c r="F110"/>
  <c r="E108"/>
  <c r="F88"/>
  <c r="E86"/>
  <c r="J39"/>
  <c r="J24"/>
  <c r="E24"/>
  <c r="J113"/>
  <c r="J91"/>
  <c r="J23"/>
  <c r="J21"/>
  <c r="E21"/>
  <c r="J112"/>
  <c r="J90"/>
  <c r="J20"/>
  <c r="J18"/>
  <c r="E18"/>
  <c r="F113"/>
  <c r="F91"/>
  <c r="J17"/>
  <c r="J15"/>
  <c r="E15"/>
  <c r="F112"/>
  <c r="F90"/>
  <c r="J14"/>
  <c r="J12"/>
  <c r="J110"/>
  <c r="J88"/>
  <c r="E7"/>
  <c r="E106"/>
  <c r="E84"/>
  <c i="25" r="J37"/>
  <c r="J36"/>
  <c i="1" r="AY121"/>
  <c i="25" r="J35"/>
  <c i="1" r="AX121"/>
  <c i="25" r="BI118"/>
  <c r="F37"/>
  <c i="1" r="BD121"/>
  <c i="25" r="BH118"/>
  <c r="F36"/>
  <c i="1" r="BC121"/>
  <c i="25" r="BG118"/>
  <c r="F35"/>
  <c i="1" r="BB121"/>
  <c i="25" r="BF118"/>
  <c r="J34"/>
  <c i="1" r="AW121"/>
  <c i="25" r="F34"/>
  <c i="1" r="BA121"/>
  <c i="25" r="T118"/>
  <c r="T117"/>
  <c r="T116"/>
  <c r="R118"/>
  <c r="R117"/>
  <c r="R116"/>
  <c r="P118"/>
  <c r="P117"/>
  <c r="P116"/>
  <c i="1" r="AU121"/>
  <c i="25" r="BK118"/>
  <c r="BK117"/>
  <c r="J117"/>
  <c r="BK116"/>
  <c r="J116"/>
  <c r="J95"/>
  <c r="J30"/>
  <c i="1" r="AG121"/>
  <c i="25" r="J118"/>
  <c r="BE118"/>
  <c r="J33"/>
  <c i="1" r="AV121"/>
  <c i="25" r="F33"/>
  <c i="1" r="AZ121"/>
  <c i="25" r="J96"/>
  <c r="F110"/>
  <c r="E108"/>
  <c r="F88"/>
  <c r="E86"/>
  <c r="J39"/>
  <c r="J24"/>
  <c r="E24"/>
  <c r="J113"/>
  <c r="J91"/>
  <c r="J23"/>
  <c r="J21"/>
  <c r="E21"/>
  <c r="J112"/>
  <c r="J90"/>
  <c r="J20"/>
  <c r="J18"/>
  <c r="E18"/>
  <c r="F113"/>
  <c r="F91"/>
  <c r="J17"/>
  <c r="J15"/>
  <c r="E15"/>
  <c r="F112"/>
  <c r="F90"/>
  <c r="J14"/>
  <c r="J12"/>
  <c r="J110"/>
  <c r="J88"/>
  <c r="E7"/>
  <c r="E106"/>
  <c r="E84"/>
  <c i="24" r="J37"/>
  <c r="J36"/>
  <c i="1" r="AY120"/>
  <c i="24" r="J35"/>
  <c i="1" r="AX120"/>
  <c i="24" r="BI121"/>
  <c r="BH121"/>
  <c r="BG121"/>
  <c r="BF121"/>
  <c r="T121"/>
  <c r="R121"/>
  <c r="P121"/>
  <c r="BK121"/>
  <c r="J121"/>
  <c r="BE121"/>
  <c r="BI118"/>
  <c r="F37"/>
  <c i="1" r="BD120"/>
  <c i="24" r="BH118"/>
  <c r="F36"/>
  <c i="1" r="BC120"/>
  <c i="24" r="BG118"/>
  <c r="F35"/>
  <c i="1" r="BB120"/>
  <c i="24" r="BF118"/>
  <c r="J34"/>
  <c i="1" r="AW120"/>
  <c i="24" r="F34"/>
  <c i="1" r="BA120"/>
  <c i="24" r="T118"/>
  <c r="T117"/>
  <c r="T116"/>
  <c r="R118"/>
  <c r="R117"/>
  <c r="R116"/>
  <c r="P118"/>
  <c r="P117"/>
  <c r="P116"/>
  <c i="1" r="AU120"/>
  <c i="24" r="BK118"/>
  <c r="BK117"/>
  <c r="J117"/>
  <c r="BK116"/>
  <c r="J116"/>
  <c r="J95"/>
  <c r="J30"/>
  <c i="1" r="AG120"/>
  <c i="24" r="J118"/>
  <c r="BE118"/>
  <c r="J33"/>
  <c i="1" r="AV120"/>
  <c i="24" r="F33"/>
  <c i="1" r="AZ120"/>
  <c i="24" r="J96"/>
  <c r="F110"/>
  <c r="E108"/>
  <c r="F88"/>
  <c r="E86"/>
  <c r="J39"/>
  <c r="J24"/>
  <c r="E24"/>
  <c r="J113"/>
  <c r="J91"/>
  <c r="J23"/>
  <c r="J21"/>
  <c r="E21"/>
  <c r="J112"/>
  <c r="J90"/>
  <c r="J20"/>
  <c r="J18"/>
  <c r="E18"/>
  <c r="F113"/>
  <c r="F91"/>
  <c r="J17"/>
  <c r="J15"/>
  <c r="E15"/>
  <c r="F112"/>
  <c r="F90"/>
  <c r="J14"/>
  <c r="J12"/>
  <c r="J110"/>
  <c r="J88"/>
  <c r="E7"/>
  <c r="E106"/>
  <c r="E84"/>
  <c i="23" r="J37"/>
  <c r="J36"/>
  <c i="1" r="AY119"/>
  <c i="23" r="J35"/>
  <c i="1" r="AX119"/>
  <c i="23" r="BI121"/>
  <c r="BH121"/>
  <c r="BG121"/>
  <c r="BF121"/>
  <c r="T121"/>
  <c r="R121"/>
  <c r="P121"/>
  <c r="BK121"/>
  <c r="J121"/>
  <c r="BE121"/>
  <c r="BI118"/>
  <c r="F37"/>
  <c i="1" r="BD119"/>
  <c i="23" r="BH118"/>
  <c r="F36"/>
  <c i="1" r="BC119"/>
  <c i="23" r="BG118"/>
  <c r="F35"/>
  <c i="1" r="BB119"/>
  <c i="23" r="BF118"/>
  <c r="J34"/>
  <c i="1" r="AW119"/>
  <c i="23" r="F34"/>
  <c i="1" r="BA119"/>
  <c i="23" r="T118"/>
  <c r="T117"/>
  <c r="T116"/>
  <c r="R118"/>
  <c r="R117"/>
  <c r="R116"/>
  <c r="P118"/>
  <c r="P117"/>
  <c r="P116"/>
  <c i="1" r="AU119"/>
  <c i="23" r="BK118"/>
  <c r="BK117"/>
  <c r="J117"/>
  <c r="BK116"/>
  <c r="J116"/>
  <c r="J95"/>
  <c r="J30"/>
  <c i="1" r="AG119"/>
  <c i="23" r="J118"/>
  <c r="BE118"/>
  <c r="J33"/>
  <c i="1" r="AV119"/>
  <c i="23" r="F33"/>
  <c i="1" r="AZ119"/>
  <c i="23" r="J96"/>
  <c r="F110"/>
  <c r="E108"/>
  <c r="F88"/>
  <c r="E86"/>
  <c r="J39"/>
  <c r="J24"/>
  <c r="E24"/>
  <c r="J113"/>
  <c r="J91"/>
  <c r="J23"/>
  <c r="J21"/>
  <c r="E21"/>
  <c r="J112"/>
  <c r="J90"/>
  <c r="J20"/>
  <c r="J18"/>
  <c r="E18"/>
  <c r="F113"/>
  <c r="F91"/>
  <c r="J17"/>
  <c r="J15"/>
  <c r="E15"/>
  <c r="F112"/>
  <c r="F90"/>
  <c r="J14"/>
  <c r="J12"/>
  <c r="J110"/>
  <c r="J88"/>
  <c r="E7"/>
  <c r="E106"/>
  <c r="E84"/>
  <c i="22" r="J37"/>
  <c r="J36"/>
  <c i="1" r="AY118"/>
  <c i="22" r="J35"/>
  <c i="1" r="AX118"/>
  <c i="22" r="BI193"/>
  <c r="BH193"/>
  <c r="BG193"/>
  <c r="BF193"/>
  <c r="T193"/>
  <c r="T192"/>
  <c r="R193"/>
  <c r="R192"/>
  <c r="P193"/>
  <c r="P192"/>
  <c r="BK193"/>
  <c r="BK192"/>
  <c r="J192"/>
  <c r="J193"/>
  <c r="BE193"/>
  <c r="J102"/>
  <c r="BI187"/>
  <c r="BH187"/>
  <c r="BG187"/>
  <c r="BF187"/>
  <c r="T187"/>
  <c r="R187"/>
  <c r="P187"/>
  <c r="BK187"/>
  <c r="J187"/>
  <c r="BE187"/>
  <c r="BI182"/>
  <c r="BH182"/>
  <c r="BG182"/>
  <c r="BF182"/>
  <c r="T182"/>
  <c r="T181"/>
  <c r="R182"/>
  <c r="R181"/>
  <c r="P182"/>
  <c r="P181"/>
  <c r="BK182"/>
  <c r="BK181"/>
  <c r="J181"/>
  <c r="J182"/>
  <c r="BE182"/>
  <c r="J101"/>
  <c r="BI178"/>
  <c r="BH178"/>
  <c r="BG178"/>
  <c r="BF178"/>
  <c r="T178"/>
  <c r="T177"/>
  <c r="R178"/>
  <c r="R177"/>
  <c r="P178"/>
  <c r="P177"/>
  <c r="BK178"/>
  <c r="BK177"/>
  <c r="J177"/>
  <c r="J178"/>
  <c r="BE178"/>
  <c r="J100"/>
  <c r="BI172"/>
  <c r="BH172"/>
  <c r="BG172"/>
  <c r="BF172"/>
  <c r="T172"/>
  <c r="R172"/>
  <c r="P172"/>
  <c r="BK172"/>
  <c r="J172"/>
  <c r="BE172"/>
  <c r="BI169"/>
  <c r="BH169"/>
  <c r="BG169"/>
  <c r="BF169"/>
  <c r="T169"/>
  <c r="R169"/>
  <c r="P169"/>
  <c r="BK169"/>
  <c r="J169"/>
  <c r="BE169"/>
  <c r="BI163"/>
  <c r="BH163"/>
  <c r="BG163"/>
  <c r="BF163"/>
  <c r="T163"/>
  <c r="R163"/>
  <c r="P163"/>
  <c r="BK163"/>
  <c r="J163"/>
  <c r="BE163"/>
  <c r="BI160"/>
  <c r="BH160"/>
  <c r="BG160"/>
  <c r="BF160"/>
  <c r="T160"/>
  <c r="R160"/>
  <c r="P160"/>
  <c r="BK160"/>
  <c r="J160"/>
  <c r="BE160"/>
  <c r="BI157"/>
  <c r="BH157"/>
  <c r="BG157"/>
  <c r="BF157"/>
  <c r="T157"/>
  <c r="T156"/>
  <c r="R157"/>
  <c r="R156"/>
  <c r="P157"/>
  <c r="P156"/>
  <c r="BK157"/>
  <c r="BK156"/>
  <c r="J156"/>
  <c r="J157"/>
  <c r="BE157"/>
  <c r="J99"/>
  <c r="BI153"/>
  <c r="BH153"/>
  <c r="BG153"/>
  <c r="BF153"/>
  <c r="T153"/>
  <c r="T152"/>
  <c r="R153"/>
  <c r="R152"/>
  <c r="P153"/>
  <c r="P152"/>
  <c r="BK153"/>
  <c r="BK152"/>
  <c r="J152"/>
  <c r="J153"/>
  <c r="BE153"/>
  <c r="J98"/>
  <c r="BI149"/>
  <c r="BH149"/>
  <c r="BG149"/>
  <c r="BF149"/>
  <c r="T149"/>
  <c r="R149"/>
  <c r="P149"/>
  <c r="BK149"/>
  <c r="J149"/>
  <c r="BE149"/>
  <c r="BI146"/>
  <c r="BH146"/>
  <c r="BG146"/>
  <c r="BF146"/>
  <c r="T146"/>
  <c r="R146"/>
  <c r="P146"/>
  <c r="BK146"/>
  <c r="J146"/>
  <c r="BE146"/>
  <c r="BI143"/>
  <c r="BH143"/>
  <c r="BG143"/>
  <c r="BF143"/>
  <c r="T143"/>
  <c r="R143"/>
  <c r="P143"/>
  <c r="BK143"/>
  <c r="J143"/>
  <c r="BE143"/>
  <c r="BI140"/>
  <c r="BH140"/>
  <c r="BG140"/>
  <c r="BF140"/>
  <c r="T140"/>
  <c r="R140"/>
  <c r="P140"/>
  <c r="BK140"/>
  <c r="J140"/>
  <c r="BE140"/>
  <c r="BI137"/>
  <c r="BH137"/>
  <c r="BG137"/>
  <c r="BF137"/>
  <c r="T137"/>
  <c r="R137"/>
  <c r="P137"/>
  <c r="BK137"/>
  <c r="J137"/>
  <c r="BE137"/>
  <c r="BI134"/>
  <c r="BH134"/>
  <c r="BG134"/>
  <c r="BF134"/>
  <c r="T134"/>
  <c r="R134"/>
  <c r="P134"/>
  <c r="BK134"/>
  <c r="J134"/>
  <c r="BE134"/>
  <c r="BI131"/>
  <c r="BH131"/>
  <c r="BG131"/>
  <c r="BF131"/>
  <c r="T131"/>
  <c r="R131"/>
  <c r="P131"/>
  <c r="BK131"/>
  <c r="J131"/>
  <c r="BE131"/>
  <c r="BI128"/>
  <c r="BH128"/>
  <c r="BG128"/>
  <c r="BF128"/>
  <c r="T128"/>
  <c r="T127"/>
  <c r="R128"/>
  <c r="R127"/>
  <c r="P128"/>
  <c r="P127"/>
  <c r="BK128"/>
  <c r="BK127"/>
  <c r="J127"/>
  <c r="J128"/>
  <c r="BE128"/>
  <c r="J97"/>
  <c r="BI124"/>
  <c r="F37"/>
  <c i="1" r="BD118"/>
  <c i="22" r="BH124"/>
  <c r="F36"/>
  <c i="1" r="BC118"/>
  <c i="22" r="BG124"/>
  <c r="F35"/>
  <c i="1" r="BB118"/>
  <c i="22" r="BF124"/>
  <c r="J34"/>
  <c i="1" r="AW118"/>
  <c i="22" r="F34"/>
  <c i="1" r="BA118"/>
  <c i="22" r="T124"/>
  <c r="T123"/>
  <c r="T122"/>
  <c r="R124"/>
  <c r="R123"/>
  <c r="R122"/>
  <c r="P124"/>
  <c r="P123"/>
  <c r="P122"/>
  <c i="1" r="AU118"/>
  <c i="22" r="BK124"/>
  <c r="BK123"/>
  <c r="J123"/>
  <c r="BK122"/>
  <c r="J122"/>
  <c r="J95"/>
  <c r="J30"/>
  <c i="1" r="AG118"/>
  <c i="22" r="J124"/>
  <c r="BE124"/>
  <c r="J33"/>
  <c i="1" r="AV118"/>
  <c i="22" r="F33"/>
  <c i="1" r="AZ118"/>
  <c i="22" r="J96"/>
  <c r="F116"/>
  <c r="E114"/>
  <c r="F88"/>
  <c r="E86"/>
  <c r="J39"/>
  <c r="J24"/>
  <c r="E24"/>
  <c r="J119"/>
  <c r="J91"/>
  <c r="J23"/>
  <c r="J21"/>
  <c r="E21"/>
  <c r="J118"/>
  <c r="J90"/>
  <c r="J20"/>
  <c r="J18"/>
  <c r="E18"/>
  <c r="F119"/>
  <c r="F91"/>
  <c r="J17"/>
  <c r="J15"/>
  <c r="E15"/>
  <c r="F118"/>
  <c r="F90"/>
  <c r="J14"/>
  <c r="J12"/>
  <c r="J116"/>
  <c r="J88"/>
  <c r="E7"/>
  <c r="E112"/>
  <c r="E84"/>
  <c i="21" r="J37"/>
  <c r="J36"/>
  <c i="1" r="AY117"/>
  <c i="21" r="J35"/>
  <c i="1" r="AX117"/>
  <c i="21" r="BI118"/>
  <c r="F37"/>
  <c i="1" r="BD117"/>
  <c i="21" r="BH118"/>
  <c r="F36"/>
  <c i="1" r="BC117"/>
  <c i="21" r="BG118"/>
  <c r="F35"/>
  <c i="1" r="BB117"/>
  <c i="21" r="BF118"/>
  <c r="J34"/>
  <c i="1" r="AW117"/>
  <c i="21" r="F34"/>
  <c i="1" r="BA117"/>
  <c i="21" r="T118"/>
  <c r="T117"/>
  <c r="T116"/>
  <c r="R118"/>
  <c r="R117"/>
  <c r="R116"/>
  <c r="P118"/>
  <c r="P117"/>
  <c r="P116"/>
  <c i="1" r="AU117"/>
  <c i="21" r="BK118"/>
  <c r="BK117"/>
  <c r="J117"/>
  <c r="BK116"/>
  <c r="J116"/>
  <c r="J95"/>
  <c r="J30"/>
  <c i="1" r="AG117"/>
  <c i="21" r="J118"/>
  <c r="BE118"/>
  <c r="J33"/>
  <c i="1" r="AV117"/>
  <c i="21" r="F33"/>
  <c i="1" r="AZ117"/>
  <c i="21" r="J96"/>
  <c r="F110"/>
  <c r="E108"/>
  <c r="F88"/>
  <c r="E86"/>
  <c r="J39"/>
  <c r="J24"/>
  <c r="E24"/>
  <c r="J113"/>
  <c r="J91"/>
  <c r="J23"/>
  <c r="J21"/>
  <c r="E21"/>
  <c r="J112"/>
  <c r="J90"/>
  <c r="J20"/>
  <c r="J18"/>
  <c r="E18"/>
  <c r="F113"/>
  <c r="F91"/>
  <c r="J17"/>
  <c r="J15"/>
  <c r="E15"/>
  <c r="F112"/>
  <c r="F90"/>
  <c r="J14"/>
  <c r="J12"/>
  <c r="J110"/>
  <c r="J88"/>
  <c r="E7"/>
  <c r="E106"/>
  <c r="E84"/>
  <c i="20" r="J37"/>
  <c r="J36"/>
  <c i="1" r="AY116"/>
  <c i="20" r="J35"/>
  <c i="1" r="AX116"/>
  <c i="20" r="BI180"/>
  <c r="BH180"/>
  <c r="BG180"/>
  <c r="BF180"/>
  <c r="T180"/>
  <c r="R180"/>
  <c r="P180"/>
  <c r="BK180"/>
  <c r="J180"/>
  <c r="BE180"/>
  <c r="BI168"/>
  <c r="BH168"/>
  <c r="BG168"/>
  <c r="BF168"/>
  <c r="T168"/>
  <c r="R168"/>
  <c r="P168"/>
  <c r="BK168"/>
  <c r="J168"/>
  <c r="BE168"/>
  <c r="BI165"/>
  <c r="BH165"/>
  <c r="BG165"/>
  <c r="BF165"/>
  <c r="T165"/>
  <c r="R165"/>
  <c r="P165"/>
  <c r="BK165"/>
  <c r="J165"/>
  <c r="BE165"/>
  <c r="BI162"/>
  <c r="BH162"/>
  <c r="BG162"/>
  <c r="BF162"/>
  <c r="T162"/>
  <c r="R162"/>
  <c r="P162"/>
  <c r="BK162"/>
  <c r="J162"/>
  <c r="BE162"/>
  <c r="BI144"/>
  <c r="BH144"/>
  <c r="BG144"/>
  <c r="BF144"/>
  <c r="T144"/>
  <c r="R144"/>
  <c r="P144"/>
  <c r="BK144"/>
  <c r="J144"/>
  <c r="BE144"/>
  <c r="BI141"/>
  <c r="BH141"/>
  <c r="BG141"/>
  <c r="BF141"/>
  <c r="T141"/>
  <c r="R141"/>
  <c r="P141"/>
  <c r="BK141"/>
  <c r="J141"/>
  <c r="BE141"/>
  <c r="BI126"/>
  <c r="BH126"/>
  <c r="BG126"/>
  <c r="BF126"/>
  <c r="T126"/>
  <c r="T125"/>
  <c r="R126"/>
  <c r="R125"/>
  <c r="P126"/>
  <c r="P125"/>
  <c r="BK126"/>
  <c r="BK125"/>
  <c r="J125"/>
  <c r="J126"/>
  <c r="BE126"/>
  <c r="J98"/>
  <c r="BI120"/>
  <c r="F37"/>
  <c i="1" r="BD116"/>
  <c i="20" r="BH120"/>
  <c r="F36"/>
  <c i="1" r="BC116"/>
  <c i="20" r="BG120"/>
  <c r="F35"/>
  <c i="1" r="BB116"/>
  <c i="20" r="BF120"/>
  <c r="J34"/>
  <c i="1" r="AW116"/>
  <c i="20" r="F34"/>
  <c i="1" r="BA116"/>
  <c i="20" r="T120"/>
  <c r="T119"/>
  <c r="T118"/>
  <c r="R120"/>
  <c r="R119"/>
  <c r="R118"/>
  <c r="P120"/>
  <c r="P119"/>
  <c r="P118"/>
  <c i="1" r="AU116"/>
  <c i="20" r="BK120"/>
  <c r="BK119"/>
  <c r="J119"/>
  <c r="BK118"/>
  <c r="J118"/>
  <c r="J96"/>
  <c r="J30"/>
  <c i="1" r="AG116"/>
  <c i="20" r="J120"/>
  <c r="BE120"/>
  <c r="J33"/>
  <c i="1" r="AV116"/>
  <c i="20" r="F33"/>
  <c i="1" r="AZ116"/>
  <c i="20" r="J97"/>
  <c r="F112"/>
  <c r="E110"/>
  <c r="F89"/>
  <c r="E87"/>
  <c r="J39"/>
  <c r="J24"/>
  <c r="E24"/>
  <c r="J115"/>
  <c r="J92"/>
  <c r="J23"/>
  <c r="J21"/>
  <c r="E21"/>
  <c r="J114"/>
  <c r="J91"/>
  <c r="J20"/>
  <c r="J18"/>
  <c r="E18"/>
  <c r="F115"/>
  <c r="F92"/>
  <c r="J17"/>
  <c r="J15"/>
  <c r="E15"/>
  <c r="F114"/>
  <c r="F91"/>
  <c r="J14"/>
  <c r="J12"/>
  <c r="J112"/>
  <c r="J89"/>
  <c r="E7"/>
  <c r="E108"/>
  <c r="E85"/>
  <c i="19" r="J39"/>
  <c r="J38"/>
  <c i="1" r="AY115"/>
  <c i="19" r="J37"/>
  <c i="1" r="AX115"/>
  <c i="19" r="BI122"/>
  <c r="F39"/>
  <c i="1" r="BD115"/>
  <c i="19" r="BH122"/>
  <c r="F38"/>
  <c i="1" r="BC115"/>
  <c i="19" r="BG122"/>
  <c r="F37"/>
  <c i="1" r="BB115"/>
  <c i="19" r="BF122"/>
  <c r="J36"/>
  <c i="1" r="AW115"/>
  <c i="19" r="F36"/>
  <c i="1" r="BA115"/>
  <c i="19" r="T122"/>
  <c r="T121"/>
  <c r="T120"/>
  <c r="R122"/>
  <c r="R121"/>
  <c r="R120"/>
  <c r="P122"/>
  <c r="P121"/>
  <c r="P120"/>
  <c i="1" r="AU115"/>
  <c i="19" r="BK122"/>
  <c r="BK121"/>
  <c r="J121"/>
  <c r="BK120"/>
  <c r="J120"/>
  <c r="J97"/>
  <c r="J32"/>
  <c i="1" r="AG115"/>
  <c i="19" r="J122"/>
  <c r="BE122"/>
  <c r="J35"/>
  <c i="1" r="AV115"/>
  <c i="19" r="F35"/>
  <c i="1" r="AZ115"/>
  <c i="19" r="J98"/>
  <c r="F114"/>
  <c r="E112"/>
  <c r="F90"/>
  <c r="E88"/>
  <c r="J41"/>
  <c r="J26"/>
  <c r="E26"/>
  <c r="J117"/>
  <c r="J93"/>
  <c r="J25"/>
  <c r="J23"/>
  <c r="E23"/>
  <c r="J116"/>
  <c r="J92"/>
  <c r="J22"/>
  <c r="J20"/>
  <c r="E20"/>
  <c r="F117"/>
  <c r="F93"/>
  <c r="J19"/>
  <c r="J17"/>
  <c r="E17"/>
  <c r="F116"/>
  <c r="F92"/>
  <c r="J16"/>
  <c r="J14"/>
  <c r="J114"/>
  <c r="J90"/>
  <c r="E7"/>
  <c r="E108"/>
  <c r="E84"/>
  <c i="18" r="J39"/>
  <c r="J38"/>
  <c i="1" r="AY114"/>
  <c i="18" r="J37"/>
  <c i="1" r="AX114"/>
  <c i="18" r="BI122"/>
  <c r="F39"/>
  <c i="1" r="BD114"/>
  <c i="18" r="BH122"/>
  <c r="F38"/>
  <c i="1" r="BC114"/>
  <c i="18" r="BG122"/>
  <c r="F37"/>
  <c i="1" r="BB114"/>
  <c i="18" r="BF122"/>
  <c r="J36"/>
  <c i="1" r="AW114"/>
  <c i="18" r="F36"/>
  <c i="1" r="BA114"/>
  <c i="18" r="T122"/>
  <c r="T121"/>
  <c r="T120"/>
  <c r="R122"/>
  <c r="R121"/>
  <c r="R120"/>
  <c r="P122"/>
  <c r="P121"/>
  <c r="P120"/>
  <c i="1" r="AU114"/>
  <c i="18" r="BK122"/>
  <c r="BK121"/>
  <c r="J121"/>
  <c r="BK120"/>
  <c r="J120"/>
  <c r="J97"/>
  <c r="J32"/>
  <c i="1" r="AG114"/>
  <c i="18" r="J122"/>
  <c r="BE122"/>
  <c r="J35"/>
  <c i="1" r="AV114"/>
  <c i="18" r="F35"/>
  <c i="1" r="AZ114"/>
  <c i="18" r="J98"/>
  <c r="F114"/>
  <c r="E112"/>
  <c r="F90"/>
  <c r="E88"/>
  <c r="J41"/>
  <c r="J26"/>
  <c r="E26"/>
  <c r="J117"/>
  <c r="J93"/>
  <c r="J25"/>
  <c r="J23"/>
  <c r="E23"/>
  <c r="J116"/>
  <c r="J92"/>
  <c r="J22"/>
  <c r="J20"/>
  <c r="E20"/>
  <c r="F117"/>
  <c r="F93"/>
  <c r="J19"/>
  <c r="J17"/>
  <c r="E17"/>
  <c r="F116"/>
  <c r="F92"/>
  <c r="J16"/>
  <c r="J14"/>
  <c r="J114"/>
  <c r="J90"/>
  <c r="E7"/>
  <c r="E108"/>
  <c r="E84"/>
  <c i="17" r="J39"/>
  <c r="J38"/>
  <c i="1" r="AY113"/>
  <c i="17" r="J37"/>
  <c i="1" r="AX113"/>
  <c i="17" r="BI122"/>
  <c r="F39"/>
  <c i="1" r="BD113"/>
  <c i="17" r="BH122"/>
  <c r="F38"/>
  <c i="1" r="BC113"/>
  <c i="17" r="BG122"/>
  <c r="F37"/>
  <c i="1" r="BB113"/>
  <c i="17" r="BF122"/>
  <c r="J36"/>
  <c i="1" r="AW113"/>
  <c i="17" r="F36"/>
  <c i="1" r="BA113"/>
  <c i="17" r="T122"/>
  <c r="T121"/>
  <c r="T120"/>
  <c r="R122"/>
  <c r="R121"/>
  <c r="R120"/>
  <c r="P122"/>
  <c r="P121"/>
  <c r="P120"/>
  <c i="1" r="AU113"/>
  <c i="17" r="BK122"/>
  <c r="BK121"/>
  <c r="J121"/>
  <c r="BK120"/>
  <c r="J120"/>
  <c r="J97"/>
  <c r="J32"/>
  <c i="1" r="AG113"/>
  <c i="17" r="J122"/>
  <c r="BE122"/>
  <c r="J35"/>
  <c i="1" r="AV113"/>
  <c i="17" r="F35"/>
  <c i="1" r="AZ113"/>
  <c i="17" r="J98"/>
  <c r="F114"/>
  <c r="E112"/>
  <c r="F90"/>
  <c r="E88"/>
  <c r="J41"/>
  <c r="J26"/>
  <c r="E26"/>
  <c r="J117"/>
  <c r="J93"/>
  <c r="J25"/>
  <c r="J23"/>
  <c r="E23"/>
  <c r="J116"/>
  <c r="J92"/>
  <c r="J22"/>
  <c r="J20"/>
  <c r="E20"/>
  <c r="F117"/>
  <c r="F93"/>
  <c r="J19"/>
  <c r="J17"/>
  <c r="E17"/>
  <c r="F116"/>
  <c r="F92"/>
  <c r="J16"/>
  <c r="J14"/>
  <c r="J114"/>
  <c r="J90"/>
  <c r="E7"/>
  <c r="E108"/>
  <c r="E84"/>
  <c i="16" r="J39"/>
  <c r="J38"/>
  <c i="1" r="AY111"/>
  <c i="16" r="J37"/>
  <c i="1" r="AX111"/>
  <c i="16" r="BI209"/>
  <c r="BH209"/>
  <c r="BG209"/>
  <c r="BF209"/>
  <c r="T209"/>
  <c r="R209"/>
  <c r="P209"/>
  <c r="BK209"/>
  <c r="J209"/>
  <c r="BE209"/>
  <c r="BI202"/>
  <c r="BH202"/>
  <c r="BG202"/>
  <c r="BF202"/>
  <c r="T202"/>
  <c r="R202"/>
  <c r="P202"/>
  <c r="BK202"/>
  <c r="J202"/>
  <c r="BE202"/>
  <c r="BI199"/>
  <c r="BH199"/>
  <c r="BG199"/>
  <c r="BF199"/>
  <c r="T199"/>
  <c r="R199"/>
  <c r="P199"/>
  <c r="BK199"/>
  <c r="J199"/>
  <c r="BE199"/>
  <c r="BI196"/>
  <c r="BH196"/>
  <c r="BG196"/>
  <c r="BF196"/>
  <c r="T196"/>
  <c r="R196"/>
  <c r="P196"/>
  <c r="BK196"/>
  <c r="J196"/>
  <c r="BE196"/>
  <c r="BI193"/>
  <c r="BH193"/>
  <c r="BG193"/>
  <c r="BF193"/>
  <c r="T193"/>
  <c r="T192"/>
  <c r="R193"/>
  <c r="R192"/>
  <c r="P193"/>
  <c r="P192"/>
  <c r="BK193"/>
  <c r="BK192"/>
  <c r="J192"/>
  <c r="J193"/>
  <c r="BE193"/>
  <c r="J102"/>
  <c r="BI188"/>
  <c r="BH188"/>
  <c r="BG188"/>
  <c r="BF188"/>
  <c r="T188"/>
  <c r="R188"/>
  <c r="P188"/>
  <c r="BK188"/>
  <c r="J188"/>
  <c r="BE188"/>
  <c r="BI182"/>
  <c r="BH182"/>
  <c r="BG182"/>
  <c r="BF182"/>
  <c r="T182"/>
  <c r="T181"/>
  <c r="R182"/>
  <c r="R181"/>
  <c r="P182"/>
  <c r="P181"/>
  <c r="BK182"/>
  <c r="BK181"/>
  <c r="J181"/>
  <c r="J182"/>
  <c r="BE182"/>
  <c r="J101"/>
  <c r="BI177"/>
  <c r="BH177"/>
  <c r="BG177"/>
  <c r="BF177"/>
  <c r="T177"/>
  <c r="R177"/>
  <c r="P177"/>
  <c r="BK177"/>
  <c r="J177"/>
  <c r="BE177"/>
  <c r="BI173"/>
  <c r="BH173"/>
  <c r="BG173"/>
  <c r="BF173"/>
  <c r="T173"/>
  <c r="R173"/>
  <c r="P173"/>
  <c r="BK173"/>
  <c r="J173"/>
  <c r="BE173"/>
  <c r="BI170"/>
  <c r="BH170"/>
  <c r="BG170"/>
  <c r="BF170"/>
  <c r="T170"/>
  <c r="R170"/>
  <c r="P170"/>
  <c r="BK170"/>
  <c r="J170"/>
  <c r="BE170"/>
  <c r="BI167"/>
  <c r="BH167"/>
  <c r="BG167"/>
  <c r="BF167"/>
  <c r="T167"/>
  <c r="R167"/>
  <c r="P167"/>
  <c r="BK167"/>
  <c r="J167"/>
  <c r="BE167"/>
  <c r="BI164"/>
  <c r="BH164"/>
  <c r="BG164"/>
  <c r="BF164"/>
  <c r="T164"/>
  <c r="R164"/>
  <c r="P164"/>
  <c r="BK164"/>
  <c r="J164"/>
  <c r="BE164"/>
  <c r="BI160"/>
  <c r="BH160"/>
  <c r="BG160"/>
  <c r="BF160"/>
  <c r="T160"/>
  <c r="T159"/>
  <c r="R160"/>
  <c r="R159"/>
  <c r="P160"/>
  <c r="P159"/>
  <c r="BK160"/>
  <c r="BK159"/>
  <c r="J159"/>
  <c r="J160"/>
  <c r="BE160"/>
  <c r="J100"/>
  <c r="BI155"/>
  <c r="BH155"/>
  <c r="BG155"/>
  <c r="BF155"/>
  <c r="T155"/>
  <c r="R155"/>
  <c r="P155"/>
  <c r="BK155"/>
  <c r="J155"/>
  <c r="BE155"/>
  <c r="BI148"/>
  <c r="BH148"/>
  <c r="BG148"/>
  <c r="BF148"/>
  <c r="T148"/>
  <c r="R148"/>
  <c r="P148"/>
  <c r="BK148"/>
  <c r="J148"/>
  <c r="BE148"/>
  <c r="BI145"/>
  <c r="BH145"/>
  <c r="BG145"/>
  <c r="BF145"/>
  <c r="T145"/>
  <c r="R145"/>
  <c r="P145"/>
  <c r="BK145"/>
  <c r="J145"/>
  <c r="BE145"/>
  <c r="BI142"/>
  <c r="BH142"/>
  <c r="BG142"/>
  <c r="BF142"/>
  <c r="T142"/>
  <c r="R142"/>
  <c r="P142"/>
  <c r="BK142"/>
  <c r="J142"/>
  <c r="BE142"/>
  <c r="BI138"/>
  <c r="BH138"/>
  <c r="BG138"/>
  <c r="BF138"/>
  <c r="T138"/>
  <c r="T137"/>
  <c r="R138"/>
  <c r="R137"/>
  <c r="P138"/>
  <c r="P137"/>
  <c r="BK138"/>
  <c r="BK137"/>
  <c r="J137"/>
  <c r="J138"/>
  <c r="BE138"/>
  <c r="J99"/>
  <c r="BI132"/>
  <c r="BH132"/>
  <c r="BG132"/>
  <c r="BF132"/>
  <c r="T132"/>
  <c r="R132"/>
  <c r="P132"/>
  <c r="BK132"/>
  <c r="J132"/>
  <c r="BE132"/>
  <c r="BI126"/>
  <c r="F39"/>
  <c i="1" r="BD111"/>
  <c i="16" r="BH126"/>
  <c r="F38"/>
  <c i="1" r="BC111"/>
  <c i="16" r="BG126"/>
  <c r="F37"/>
  <c i="1" r="BB111"/>
  <c i="16" r="BF126"/>
  <c r="J36"/>
  <c i="1" r="AW111"/>
  <c i="16" r="F36"/>
  <c i="1" r="BA111"/>
  <c i="16" r="T126"/>
  <c r="T125"/>
  <c r="T124"/>
  <c r="R126"/>
  <c r="R125"/>
  <c r="R124"/>
  <c r="P126"/>
  <c r="P125"/>
  <c r="P124"/>
  <c i="1" r="AU111"/>
  <c i="16" r="BK126"/>
  <c r="BK125"/>
  <c r="J125"/>
  <c r="BK124"/>
  <c r="J124"/>
  <c r="J97"/>
  <c r="J32"/>
  <c i="1" r="AG111"/>
  <c i="16" r="J126"/>
  <c r="BE126"/>
  <c r="J35"/>
  <c i="1" r="AV111"/>
  <c i="16" r="F35"/>
  <c i="1" r="AZ111"/>
  <c i="16" r="J98"/>
  <c r="F118"/>
  <c r="E116"/>
  <c r="F90"/>
  <c r="E88"/>
  <c r="J41"/>
  <c r="J26"/>
  <c r="E26"/>
  <c r="J121"/>
  <c r="J93"/>
  <c r="J25"/>
  <c r="J23"/>
  <c r="E23"/>
  <c r="J120"/>
  <c r="J92"/>
  <c r="J22"/>
  <c r="J20"/>
  <c r="E20"/>
  <c r="F121"/>
  <c r="F93"/>
  <c r="J19"/>
  <c r="J17"/>
  <c r="E17"/>
  <c r="F120"/>
  <c r="F92"/>
  <c r="J16"/>
  <c r="J14"/>
  <c r="J118"/>
  <c r="J90"/>
  <c r="E7"/>
  <c r="E112"/>
  <c r="E84"/>
  <c i="15" r="J39"/>
  <c r="J38"/>
  <c i="1" r="AY110"/>
  <c i="15" r="J37"/>
  <c i="1" r="AX110"/>
  <c i="15" r="BI212"/>
  <c r="BH212"/>
  <c r="BG212"/>
  <c r="BF212"/>
  <c r="T212"/>
  <c r="R212"/>
  <c r="P212"/>
  <c r="BK212"/>
  <c r="J212"/>
  <c r="BE212"/>
  <c r="BI210"/>
  <c r="BH210"/>
  <c r="BG210"/>
  <c r="BF210"/>
  <c r="T210"/>
  <c r="R210"/>
  <c r="P210"/>
  <c r="BK210"/>
  <c r="J210"/>
  <c r="BE210"/>
  <c r="BI207"/>
  <c r="BH207"/>
  <c r="BG207"/>
  <c r="BF207"/>
  <c r="T207"/>
  <c r="R207"/>
  <c r="P207"/>
  <c r="BK207"/>
  <c r="J207"/>
  <c r="BE207"/>
  <c r="BI204"/>
  <c r="BH204"/>
  <c r="BG204"/>
  <c r="BF204"/>
  <c r="T204"/>
  <c r="R204"/>
  <c r="P204"/>
  <c r="BK204"/>
  <c r="J204"/>
  <c r="BE204"/>
  <c r="BI201"/>
  <c r="BH201"/>
  <c r="BG201"/>
  <c r="BF201"/>
  <c r="T201"/>
  <c r="T200"/>
  <c r="R201"/>
  <c r="R200"/>
  <c r="P201"/>
  <c r="P200"/>
  <c r="BK201"/>
  <c r="BK200"/>
  <c r="J200"/>
  <c r="J201"/>
  <c r="BE201"/>
  <c r="J102"/>
  <c r="BI196"/>
  <c r="BH196"/>
  <c r="BG196"/>
  <c r="BF196"/>
  <c r="T196"/>
  <c r="T195"/>
  <c r="R196"/>
  <c r="R195"/>
  <c r="P196"/>
  <c r="P195"/>
  <c r="BK196"/>
  <c r="BK195"/>
  <c r="J195"/>
  <c r="J196"/>
  <c r="BE196"/>
  <c r="J101"/>
  <c r="BI191"/>
  <c r="BH191"/>
  <c r="BG191"/>
  <c r="BF191"/>
  <c r="T191"/>
  <c r="R191"/>
  <c r="P191"/>
  <c r="BK191"/>
  <c r="J191"/>
  <c r="BE191"/>
  <c r="BI187"/>
  <c r="BH187"/>
  <c r="BG187"/>
  <c r="BF187"/>
  <c r="T187"/>
  <c r="R187"/>
  <c r="P187"/>
  <c r="BK187"/>
  <c r="J187"/>
  <c r="BE187"/>
  <c r="BI184"/>
  <c r="BH184"/>
  <c r="BG184"/>
  <c r="BF184"/>
  <c r="T184"/>
  <c r="R184"/>
  <c r="P184"/>
  <c r="BK184"/>
  <c r="J184"/>
  <c r="BE184"/>
  <c r="BI181"/>
  <c r="BH181"/>
  <c r="BG181"/>
  <c r="BF181"/>
  <c r="T181"/>
  <c r="R181"/>
  <c r="P181"/>
  <c r="BK181"/>
  <c r="J181"/>
  <c r="BE181"/>
  <c r="BI178"/>
  <c r="BH178"/>
  <c r="BG178"/>
  <c r="BF178"/>
  <c r="T178"/>
  <c r="R178"/>
  <c r="P178"/>
  <c r="BK178"/>
  <c r="J178"/>
  <c r="BE178"/>
  <c r="BI174"/>
  <c r="BH174"/>
  <c r="BG174"/>
  <c r="BF174"/>
  <c r="T174"/>
  <c r="T173"/>
  <c r="R174"/>
  <c r="R173"/>
  <c r="P174"/>
  <c r="P173"/>
  <c r="BK174"/>
  <c r="BK173"/>
  <c r="J173"/>
  <c r="J174"/>
  <c r="BE174"/>
  <c r="J100"/>
  <c r="BI169"/>
  <c r="BH169"/>
  <c r="BG169"/>
  <c r="BF169"/>
  <c r="T169"/>
  <c r="R169"/>
  <c r="P169"/>
  <c r="BK169"/>
  <c r="J169"/>
  <c r="BE169"/>
  <c r="BI165"/>
  <c r="BH165"/>
  <c r="BG165"/>
  <c r="BF165"/>
  <c r="T165"/>
  <c r="R165"/>
  <c r="P165"/>
  <c r="BK165"/>
  <c r="J165"/>
  <c r="BE165"/>
  <c r="BI162"/>
  <c r="BH162"/>
  <c r="BG162"/>
  <c r="BF162"/>
  <c r="T162"/>
  <c r="R162"/>
  <c r="P162"/>
  <c r="BK162"/>
  <c r="J162"/>
  <c r="BE162"/>
  <c r="BI154"/>
  <c r="BH154"/>
  <c r="BG154"/>
  <c r="BF154"/>
  <c r="T154"/>
  <c r="R154"/>
  <c r="P154"/>
  <c r="BK154"/>
  <c r="J154"/>
  <c r="BE154"/>
  <c r="BI151"/>
  <c r="BH151"/>
  <c r="BG151"/>
  <c r="BF151"/>
  <c r="T151"/>
  <c r="R151"/>
  <c r="P151"/>
  <c r="BK151"/>
  <c r="J151"/>
  <c r="BE151"/>
  <c r="BI148"/>
  <c r="BH148"/>
  <c r="BG148"/>
  <c r="BF148"/>
  <c r="T148"/>
  <c r="R148"/>
  <c r="P148"/>
  <c r="BK148"/>
  <c r="J148"/>
  <c r="BE148"/>
  <c r="BI145"/>
  <c r="BH145"/>
  <c r="BG145"/>
  <c r="BF145"/>
  <c r="T145"/>
  <c r="R145"/>
  <c r="P145"/>
  <c r="BK145"/>
  <c r="J145"/>
  <c r="BE145"/>
  <c r="BI142"/>
  <c r="BH142"/>
  <c r="BG142"/>
  <c r="BF142"/>
  <c r="T142"/>
  <c r="R142"/>
  <c r="P142"/>
  <c r="BK142"/>
  <c r="J142"/>
  <c r="BE142"/>
  <c r="BI138"/>
  <c r="BH138"/>
  <c r="BG138"/>
  <c r="BF138"/>
  <c r="T138"/>
  <c r="T137"/>
  <c r="R138"/>
  <c r="R137"/>
  <c r="P138"/>
  <c r="P137"/>
  <c r="BK138"/>
  <c r="BK137"/>
  <c r="J137"/>
  <c r="J138"/>
  <c r="BE138"/>
  <c r="J99"/>
  <c r="BI132"/>
  <c r="BH132"/>
  <c r="BG132"/>
  <c r="BF132"/>
  <c r="T132"/>
  <c r="R132"/>
  <c r="P132"/>
  <c r="BK132"/>
  <c r="J132"/>
  <c r="BE132"/>
  <c r="BI126"/>
  <c r="F39"/>
  <c i="1" r="BD110"/>
  <c i="15" r="BH126"/>
  <c r="F38"/>
  <c i="1" r="BC110"/>
  <c i="15" r="BG126"/>
  <c r="F37"/>
  <c i="1" r="BB110"/>
  <c i="15" r="BF126"/>
  <c r="J36"/>
  <c i="1" r="AW110"/>
  <c i="15" r="F36"/>
  <c i="1" r="BA110"/>
  <c i="15" r="T126"/>
  <c r="T125"/>
  <c r="T124"/>
  <c r="R126"/>
  <c r="R125"/>
  <c r="R124"/>
  <c r="P126"/>
  <c r="P125"/>
  <c r="P124"/>
  <c i="1" r="AU110"/>
  <c i="15" r="BK126"/>
  <c r="BK125"/>
  <c r="J125"/>
  <c r="BK124"/>
  <c r="J124"/>
  <c r="J97"/>
  <c r="J32"/>
  <c i="1" r="AG110"/>
  <c i="15" r="J126"/>
  <c r="BE126"/>
  <c r="J35"/>
  <c i="1" r="AV110"/>
  <c i="15" r="F35"/>
  <c i="1" r="AZ110"/>
  <c i="15" r="J98"/>
  <c r="F118"/>
  <c r="E116"/>
  <c r="F90"/>
  <c r="E88"/>
  <c r="J41"/>
  <c r="J26"/>
  <c r="E26"/>
  <c r="J121"/>
  <c r="J93"/>
  <c r="J25"/>
  <c r="J23"/>
  <c r="E23"/>
  <c r="J120"/>
  <c r="J92"/>
  <c r="J22"/>
  <c r="J20"/>
  <c r="E20"/>
  <c r="F121"/>
  <c r="F93"/>
  <c r="J19"/>
  <c r="J17"/>
  <c r="E17"/>
  <c r="F120"/>
  <c r="F92"/>
  <c r="J16"/>
  <c r="J14"/>
  <c r="J118"/>
  <c r="J90"/>
  <c r="E7"/>
  <c r="E112"/>
  <c r="E84"/>
  <c i="14" r="J39"/>
  <c r="J38"/>
  <c i="1" r="AY109"/>
  <c i="14" r="J37"/>
  <c i="1" r="AX109"/>
  <c i="14" r="BI212"/>
  <c r="BH212"/>
  <c r="BG212"/>
  <c r="BF212"/>
  <c r="T212"/>
  <c r="R212"/>
  <c r="P212"/>
  <c r="BK212"/>
  <c r="J212"/>
  <c r="BE212"/>
  <c r="BI210"/>
  <c r="BH210"/>
  <c r="BG210"/>
  <c r="BF210"/>
  <c r="T210"/>
  <c r="R210"/>
  <c r="P210"/>
  <c r="BK210"/>
  <c r="J210"/>
  <c r="BE210"/>
  <c r="BI207"/>
  <c r="BH207"/>
  <c r="BG207"/>
  <c r="BF207"/>
  <c r="T207"/>
  <c r="R207"/>
  <c r="P207"/>
  <c r="BK207"/>
  <c r="J207"/>
  <c r="BE207"/>
  <c r="BI204"/>
  <c r="BH204"/>
  <c r="BG204"/>
  <c r="BF204"/>
  <c r="T204"/>
  <c r="R204"/>
  <c r="P204"/>
  <c r="BK204"/>
  <c r="J204"/>
  <c r="BE204"/>
  <c r="BI201"/>
  <c r="BH201"/>
  <c r="BG201"/>
  <c r="BF201"/>
  <c r="T201"/>
  <c r="T200"/>
  <c r="R201"/>
  <c r="R200"/>
  <c r="P201"/>
  <c r="P200"/>
  <c r="BK201"/>
  <c r="BK200"/>
  <c r="J200"/>
  <c r="J201"/>
  <c r="BE201"/>
  <c r="J102"/>
  <c r="BI196"/>
  <c r="BH196"/>
  <c r="BG196"/>
  <c r="BF196"/>
  <c r="T196"/>
  <c r="T195"/>
  <c r="R196"/>
  <c r="R195"/>
  <c r="P196"/>
  <c r="P195"/>
  <c r="BK196"/>
  <c r="BK195"/>
  <c r="J195"/>
  <c r="J196"/>
  <c r="BE196"/>
  <c r="J101"/>
  <c r="BI191"/>
  <c r="BH191"/>
  <c r="BG191"/>
  <c r="BF191"/>
  <c r="T191"/>
  <c r="R191"/>
  <c r="P191"/>
  <c r="BK191"/>
  <c r="J191"/>
  <c r="BE191"/>
  <c r="BI187"/>
  <c r="BH187"/>
  <c r="BG187"/>
  <c r="BF187"/>
  <c r="T187"/>
  <c r="R187"/>
  <c r="P187"/>
  <c r="BK187"/>
  <c r="J187"/>
  <c r="BE187"/>
  <c r="BI184"/>
  <c r="BH184"/>
  <c r="BG184"/>
  <c r="BF184"/>
  <c r="T184"/>
  <c r="R184"/>
  <c r="P184"/>
  <c r="BK184"/>
  <c r="J184"/>
  <c r="BE184"/>
  <c r="BI181"/>
  <c r="BH181"/>
  <c r="BG181"/>
  <c r="BF181"/>
  <c r="T181"/>
  <c r="R181"/>
  <c r="P181"/>
  <c r="BK181"/>
  <c r="J181"/>
  <c r="BE181"/>
  <c r="BI178"/>
  <c r="BH178"/>
  <c r="BG178"/>
  <c r="BF178"/>
  <c r="T178"/>
  <c r="R178"/>
  <c r="P178"/>
  <c r="BK178"/>
  <c r="J178"/>
  <c r="BE178"/>
  <c r="BI174"/>
  <c r="BH174"/>
  <c r="BG174"/>
  <c r="BF174"/>
  <c r="T174"/>
  <c r="T173"/>
  <c r="R174"/>
  <c r="R173"/>
  <c r="P174"/>
  <c r="P173"/>
  <c r="BK174"/>
  <c r="BK173"/>
  <c r="J173"/>
  <c r="J174"/>
  <c r="BE174"/>
  <c r="J100"/>
  <c r="BI169"/>
  <c r="BH169"/>
  <c r="BG169"/>
  <c r="BF169"/>
  <c r="T169"/>
  <c r="R169"/>
  <c r="P169"/>
  <c r="BK169"/>
  <c r="J169"/>
  <c r="BE169"/>
  <c r="BI165"/>
  <c r="BH165"/>
  <c r="BG165"/>
  <c r="BF165"/>
  <c r="T165"/>
  <c r="R165"/>
  <c r="P165"/>
  <c r="BK165"/>
  <c r="J165"/>
  <c r="BE165"/>
  <c r="BI162"/>
  <c r="BH162"/>
  <c r="BG162"/>
  <c r="BF162"/>
  <c r="T162"/>
  <c r="R162"/>
  <c r="P162"/>
  <c r="BK162"/>
  <c r="J162"/>
  <c r="BE162"/>
  <c r="BI154"/>
  <c r="BH154"/>
  <c r="BG154"/>
  <c r="BF154"/>
  <c r="T154"/>
  <c r="R154"/>
  <c r="P154"/>
  <c r="BK154"/>
  <c r="J154"/>
  <c r="BE154"/>
  <c r="BI151"/>
  <c r="BH151"/>
  <c r="BG151"/>
  <c r="BF151"/>
  <c r="T151"/>
  <c r="R151"/>
  <c r="P151"/>
  <c r="BK151"/>
  <c r="J151"/>
  <c r="BE151"/>
  <c r="BI148"/>
  <c r="BH148"/>
  <c r="BG148"/>
  <c r="BF148"/>
  <c r="T148"/>
  <c r="R148"/>
  <c r="P148"/>
  <c r="BK148"/>
  <c r="J148"/>
  <c r="BE148"/>
  <c r="BI145"/>
  <c r="BH145"/>
  <c r="BG145"/>
  <c r="BF145"/>
  <c r="T145"/>
  <c r="R145"/>
  <c r="P145"/>
  <c r="BK145"/>
  <c r="J145"/>
  <c r="BE145"/>
  <c r="BI142"/>
  <c r="BH142"/>
  <c r="BG142"/>
  <c r="BF142"/>
  <c r="T142"/>
  <c r="R142"/>
  <c r="P142"/>
  <c r="BK142"/>
  <c r="J142"/>
  <c r="BE142"/>
  <c r="BI138"/>
  <c r="BH138"/>
  <c r="BG138"/>
  <c r="BF138"/>
  <c r="T138"/>
  <c r="T137"/>
  <c r="R138"/>
  <c r="R137"/>
  <c r="P138"/>
  <c r="P137"/>
  <c r="BK138"/>
  <c r="BK137"/>
  <c r="J137"/>
  <c r="J138"/>
  <c r="BE138"/>
  <c r="J99"/>
  <c r="BI132"/>
  <c r="BH132"/>
  <c r="BG132"/>
  <c r="BF132"/>
  <c r="T132"/>
  <c r="R132"/>
  <c r="P132"/>
  <c r="BK132"/>
  <c r="J132"/>
  <c r="BE132"/>
  <c r="BI126"/>
  <c r="F39"/>
  <c i="1" r="BD109"/>
  <c i="14" r="BH126"/>
  <c r="F38"/>
  <c i="1" r="BC109"/>
  <c i="14" r="BG126"/>
  <c r="F37"/>
  <c i="1" r="BB109"/>
  <c i="14" r="BF126"/>
  <c r="J36"/>
  <c i="1" r="AW109"/>
  <c i="14" r="F36"/>
  <c i="1" r="BA109"/>
  <c i="14" r="T126"/>
  <c r="T125"/>
  <c r="T124"/>
  <c r="R126"/>
  <c r="R125"/>
  <c r="R124"/>
  <c r="P126"/>
  <c r="P125"/>
  <c r="P124"/>
  <c i="1" r="AU109"/>
  <c i="14" r="BK126"/>
  <c r="BK125"/>
  <c r="J125"/>
  <c r="BK124"/>
  <c r="J124"/>
  <c r="J97"/>
  <c r="J32"/>
  <c i="1" r="AG109"/>
  <c i="14" r="J126"/>
  <c r="BE126"/>
  <c r="J35"/>
  <c i="1" r="AV109"/>
  <c i="14" r="F35"/>
  <c i="1" r="AZ109"/>
  <c i="14" r="J98"/>
  <c r="F118"/>
  <c r="E116"/>
  <c r="F90"/>
  <c r="E88"/>
  <c r="J41"/>
  <c r="J26"/>
  <c r="E26"/>
  <c r="J121"/>
  <c r="J93"/>
  <c r="J25"/>
  <c r="J23"/>
  <c r="E23"/>
  <c r="J120"/>
  <c r="J92"/>
  <c r="J22"/>
  <c r="J20"/>
  <c r="E20"/>
  <c r="F121"/>
  <c r="F93"/>
  <c r="J19"/>
  <c r="J17"/>
  <c r="E17"/>
  <c r="F120"/>
  <c r="F92"/>
  <c r="J16"/>
  <c r="J14"/>
  <c r="J118"/>
  <c r="J90"/>
  <c r="E7"/>
  <c r="E112"/>
  <c r="E84"/>
  <c i="13" r="J39"/>
  <c r="J38"/>
  <c i="1" r="AY108"/>
  <c i="13" r="J37"/>
  <c i="1" r="AX108"/>
  <c i="13" r="BI202"/>
  <c r="BH202"/>
  <c r="BG202"/>
  <c r="BF202"/>
  <c r="T202"/>
  <c r="R202"/>
  <c r="P202"/>
  <c r="BK202"/>
  <c r="J202"/>
  <c r="BE202"/>
  <c r="BI200"/>
  <c r="BH200"/>
  <c r="BG200"/>
  <c r="BF200"/>
  <c r="T200"/>
  <c r="R200"/>
  <c r="P200"/>
  <c r="BK200"/>
  <c r="J200"/>
  <c r="BE200"/>
  <c r="BI197"/>
  <c r="BH197"/>
  <c r="BG197"/>
  <c r="BF197"/>
  <c r="T197"/>
  <c r="R197"/>
  <c r="P197"/>
  <c r="BK197"/>
  <c r="J197"/>
  <c r="BE197"/>
  <c r="BI194"/>
  <c r="BH194"/>
  <c r="BG194"/>
  <c r="BF194"/>
  <c r="T194"/>
  <c r="R194"/>
  <c r="P194"/>
  <c r="BK194"/>
  <c r="J194"/>
  <c r="BE194"/>
  <c r="BI191"/>
  <c r="BH191"/>
  <c r="BG191"/>
  <c r="BF191"/>
  <c r="T191"/>
  <c r="T190"/>
  <c r="R191"/>
  <c r="R190"/>
  <c r="P191"/>
  <c r="P190"/>
  <c r="BK191"/>
  <c r="BK190"/>
  <c r="J190"/>
  <c r="J191"/>
  <c r="BE191"/>
  <c r="J102"/>
  <c r="BI186"/>
  <c r="BH186"/>
  <c r="BG186"/>
  <c r="BF186"/>
  <c r="T186"/>
  <c r="R186"/>
  <c r="P186"/>
  <c r="BK186"/>
  <c r="J186"/>
  <c r="BE186"/>
  <c r="BI182"/>
  <c r="BH182"/>
  <c r="BG182"/>
  <c r="BF182"/>
  <c r="T182"/>
  <c r="T181"/>
  <c r="R182"/>
  <c r="R181"/>
  <c r="P182"/>
  <c r="P181"/>
  <c r="BK182"/>
  <c r="BK181"/>
  <c r="J181"/>
  <c r="J182"/>
  <c r="BE182"/>
  <c r="J101"/>
  <c r="BI177"/>
  <c r="BH177"/>
  <c r="BG177"/>
  <c r="BF177"/>
  <c r="T177"/>
  <c r="R177"/>
  <c r="P177"/>
  <c r="BK177"/>
  <c r="J177"/>
  <c r="BE177"/>
  <c r="BI173"/>
  <c r="BH173"/>
  <c r="BG173"/>
  <c r="BF173"/>
  <c r="T173"/>
  <c r="R173"/>
  <c r="P173"/>
  <c r="BK173"/>
  <c r="J173"/>
  <c r="BE173"/>
  <c r="BI170"/>
  <c r="BH170"/>
  <c r="BG170"/>
  <c r="BF170"/>
  <c r="T170"/>
  <c r="R170"/>
  <c r="P170"/>
  <c r="BK170"/>
  <c r="J170"/>
  <c r="BE170"/>
  <c r="BI167"/>
  <c r="BH167"/>
  <c r="BG167"/>
  <c r="BF167"/>
  <c r="T167"/>
  <c r="R167"/>
  <c r="P167"/>
  <c r="BK167"/>
  <c r="J167"/>
  <c r="BE167"/>
  <c r="BI164"/>
  <c r="BH164"/>
  <c r="BG164"/>
  <c r="BF164"/>
  <c r="T164"/>
  <c r="R164"/>
  <c r="P164"/>
  <c r="BK164"/>
  <c r="J164"/>
  <c r="BE164"/>
  <c r="BI160"/>
  <c r="BH160"/>
  <c r="BG160"/>
  <c r="BF160"/>
  <c r="T160"/>
  <c r="T159"/>
  <c r="R160"/>
  <c r="R159"/>
  <c r="P160"/>
  <c r="P159"/>
  <c r="BK160"/>
  <c r="BK159"/>
  <c r="J159"/>
  <c r="J160"/>
  <c r="BE160"/>
  <c r="J100"/>
  <c r="BI155"/>
  <c r="BH155"/>
  <c r="BG155"/>
  <c r="BF155"/>
  <c r="T155"/>
  <c r="R155"/>
  <c r="P155"/>
  <c r="BK155"/>
  <c r="J155"/>
  <c r="BE155"/>
  <c r="BI148"/>
  <c r="BH148"/>
  <c r="BG148"/>
  <c r="BF148"/>
  <c r="T148"/>
  <c r="R148"/>
  <c r="P148"/>
  <c r="BK148"/>
  <c r="J148"/>
  <c r="BE148"/>
  <c r="BI145"/>
  <c r="BH145"/>
  <c r="BG145"/>
  <c r="BF145"/>
  <c r="T145"/>
  <c r="R145"/>
  <c r="P145"/>
  <c r="BK145"/>
  <c r="J145"/>
  <c r="BE145"/>
  <c r="BI142"/>
  <c r="BH142"/>
  <c r="BG142"/>
  <c r="BF142"/>
  <c r="T142"/>
  <c r="R142"/>
  <c r="P142"/>
  <c r="BK142"/>
  <c r="J142"/>
  <c r="BE142"/>
  <c r="BI138"/>
  <c r="BH138"/>
  <c r="BG138"/>
  <c r="BF138"/>
  <c r="T138"/>
  <c r="T137"/>
  <c r="R138"/>
  <c r="R137"/>
  <c r="P138"/>
  <c r="P137"/>
  <c r="BK138"/>
  <c r="BK137"/>
  <c r="J137"/>
  <c r="J138"/>
  <c r="BE138"/>
  <c r="J99"/>
  <c r="BI132"/>
  <c r="BH132"/>
  <c r="BG132"/>
  <c r="BF132"/>
  <c r="T132"/>
  <c r="R132"/>
  <c r="P132"/>
  <c r="BK132"/>
  <c r="J132"/>
  <c r="BE132"/>
  <c r="BI126"/>
  <c r="F39"/>
  <c i="1" r="BD108"/>
  <c i="13" r="BH126"/>
  <c r="F38"/>
  <c i="1" r="BC108"/>
  <c i="13" r="BG126"/>
  <c r="F37"/>
  <c i="1" r="BB108"/>
  <c i="13" r="BF126"/>
  <c r="J36"/>
  <c i="1" r="AW108"/>
  <c i="13" r="F36"/>
  <c i="1" r="BA108"/>
  <c i="13" r="T126"/>
  <c r="T125"/>
  <c r="T124"/>
  <c r="R126"/>
  <c r="R125"/>
  <c r="R124"/>
  <c r="P126"/>
  <c r="P125"/>
  <c r="P124"/>
  <c i="1" r="AU108"/>
  <c i="13" r="BK126"/>
  <c r="BK125"/>
  <c r="J125"/>
  <c r="BK124"/>
  <c r="J124"/>
  <c r="J97"/>
  <c r="J32"/>
  <c i="1" r="AG108"/>
  <c i="13" r="J126"/>
  <c r="BE126"/>
  <c r="J35"/>
  <c i="1" r="AV108"/>
  <c i="13" r="F35"/>
  <c i="1" r="AZ108"/>
  <c i="13" r="J98"/>
  <c r="F118"/>
  <c r="E116"/>
  <c r="F90"/>
  <c r="E88"/>
  <c r="J41"/>
  <c r="J26"/>
  <c r="E26"/>
  <c r="J121"/>
  <c r="J93"/>
  <c r="J25"/>
  <c r="J23"/>
  <c r="E23"/>
  <c r="J120"/>
  <c r="J92"/>
  <c r="J22"/>
  <c r="J20"/>
  <c r="E20"/>
  <c r="F121"/>
  <c r="F93"/>
  <c r="J19"/>
  <c r="J17"/>
  <c r="E17"/>
  <c r="F120"/>
  <c r="F92"/>
  <c r="J16"/>
  <c r="J14"/>
  <c r="J118"/>
  <c r="J90"/>
  <c r="E7"/>
  <c r="E112"/>
  <c r="E84"/>
  <c i="12" r="J39"/>
  <c r="J38"/>
  <c i="1" r="AY107"/>
  <c i="12" r="J37"/>
  <c i="1" r="AX107"/>
  <c i="12" r="BI212"/>
  <c r="BH212"/>
  <c r="BG212"/>
  <c r="BF212"/>
  <c r="T212"/>
  <c r="R212"/>
  <c r="P212"/>
  <c r="BK212"/>
  <c r="J212"/>
  <c r="BE212"/>
  <c r="BI210"/>
  <c r="BH210"/>
  <c r="BG210"/>
  <c r="BF210"/>
  <c r="T210"/>
  <c r="R210"/>
  <c r="P210"/>
  <c r="BK210"/>
  <c r="J210"/>
  <c r="BE210"/>
  <c r="BI207"/>
  <c r="BH207"/>
  <c r="BG207"/>
  <c r="BF207"/>
  <c r="T207"/>
  <c r="R207"/>
  <c r="P207"/>
  <c r="BK207"/>
  <c r="J207"/>
  <c r="BE207"/>
  <c r="BI204"/>
  <c r="BH204"/>
  <c r="BG204"/>
  <c r="BF204"/>
  <c r="T204"/>
  <c r="R204"/>
  <c r="P204"/>
  <c r="BK204"/>
  <c r="J204"/>
  <c r="BE204"/>
  <c r="BI201"/>
  <c r="BH201"/>
  <c r="BG201"/>
  <c r="BF201"/>
  <c r="T201"/>
  <c r="T200"/>
  <c r="R201"/>
  <c r="R200"/>
  <c r="P201"/>
  <c r="P200"/>
  <c r="BK201"/>
  <c r="BK200"/>
  <c r="J200"/>
  <c r="J201"/>
  <c r="BE201"/>
  <c r="J102"/>
  <c r="BI196"/>
  <c r="BH196"/>
  <c r="BG196"/>
  <c r="BF196"/>
  <c r="T196"/>
  <c r="T195"/>
  <c r="R196"/>
  <c r="R195"/>
  <c r="P196"/>
  <c r="P195"/>
  <c r="BK196"/>
  <c r="BK195"/>
  <c r="J195"/>
  <c r="J196"/>
  <c r="BE196"/>
  <c r="J101"/>
  <c r="BI191"/>
  <c r="BH191"/>
  <c r="BG191"/>
  <c r="BF191"/>
  <c r="T191"/>
  <c r="R191"/>
  <c r="P191"/>
  <c r="BK191"/>
  <c r="J191"/>
  <c r="BE191"/>
  <c r="BI187"/>
  <c r="BH187"/>
  <c r="BG187"/>
  <c r="BF187"/>
  <c r="T187"/>
  <c r="R187"/>
  <c r="P187"/>
  <c r="BK187"/>
  <c r="J187"/>
  <c r="BE187"/>
  <c r="BI184"/>
  <c r="BH184"/>
  <c r="BG184"/>
  <c r="BF184"/>
  <c r="T184"/>
  <c r="R184"/>
  <c r="P184"/>
  <c r="BK184"/>
  <c r="J184"/>
  <c r="BE184"/>
  <c r="BI181"/>
  <c r="BH181"/>
  <c r="BG181"/>
  <c r="BF181"/>
  <c r="T181"/>
  <c r="R181"/>
  <c r="P181"/>
  <c r="BK181"/>
  <c r="J181"/>
  <c r="BE181"/>
  <c r="BI178"/>
  <c r="BH178"/>
  <c r="BG178"/>
  <c r="BF178"/>
  <c r="T178"/>
  <c r="R178"/>
  <c r="P178"/>
  <c r="BK178"/>
  <c r="J178"/>
  <c r="BE178"/>
  <c r="BI174"/>
  <c r="BH174"/>
  <c r="BG174"/>
  <c r="BF174"/>
  <c r="T174"/>
  <c r="T173"/>
  <c r="R174"/>
  <c r="R173"/>
  <c r="P174"/>
  <c r="P173"/>
  <c r="BK174"/>
  <c r="BK173"/>
  <c r="J173"/>
  <c r="J174"/>
  <c r="BE174"/>
  <c r="J100"/>
  <c r="BI169"/>
  <c r="BH169"/>
  <c r="BG169"/>
  <c r="BF169"/>
  <c r="T169"/>
  <c r="R169"/>
  <c r="P169"/>
  <c r="BK169"/>
  <c r="J169"/>
  <c r="BE169"/>
  <c r="BI165"/>
  <c r="BH165"/>
  <c r="BG165"/>
  <c r="BF165"/>
  <c r="T165"/>
  <c r="R165"/>
  <c r="P165"/>
  <c r="BK165"/>
  <c r="J165"/>
  <c r="BE165"/>
  <c r="BI162"/>
  <c r="BH162"/>
  <c r="BG162"/>
  <c r="BF162"/>
  <c r="T162"/>
  <c r="R162"/>
  <c r="P162"/>
  <c r="BK162"/>
  <c r="J162"/>
  <c r="BE162"/>
  <c r="BI154"/>
  <c r="BH154"/>
  <c r="BG154"/>
  <c r="BF154"/>
  <c r="T154"/>
  <c r="R154"/>
  <c r="P154"/>
  <c r="BK154"/>
  <c r="J154"/>
  <c r="BE154"/>
  <c r="BI151"/>
  <c r="BH151"/>
  <c r="BG151"/>
  <c r="BF151"/>
  <c r="T151"/>
  <c r="R151"/>
  <c r="P151"/>
  <c r="BK151"/>
  <c r="J151"/>
  <c r="BE151"/>
  <c r="BI148"/>
  <c r="BH148"/>
  <c r="BG148"/>
  <c r="BF148"/>
  <c r="T148"/>
  <c r="R148"/>
  <c r="P148"/>
  <c r="BK148"/>
  <c r="J148"/>
  <c r="BE148"/>
  <c r="BI145"/>
  <c r="BH145"/>
  <c r="BG145"/>
  <c r="BF145"/>
  <c r="T145"/>
  <c r="R145"/>
  <c r="P145"/>
  <c r="BK145"/>
  <c r="J145"/>
  <c r="BE145"/>
  <c r="BI142"/>
  <c r="BH142"/>
  <c r="BG142"/>
  <c r="BF142"/>
  <c r="T142"/>
  <c r="R142"/>
  <c r="P142"/>
  <c r="BK142"/>
  <c r="J142"/>
  <c r="BE142"/>
  <c r="BI138"/>
  <c r="BH138"/>
  <c r="BG138"/>
  <c r="BF138"/>
  <c r="T138"/>
  <c r="T137"/>
  <c r="R138"/>
  <c r="R137"/>
  <c r="P138"/>
  <c r="P137"/>
  <c r="BK138"/>
  <c r="BK137"/>
  <c r="J137"/>
  <c r="J138"/>
  <c r="BE138"/>
  <c r="J99"/>
  <c r="BI132"/>
  <c r="BH132"/>
  <c r="BG132"/>
  <c r="BF132"/>
  <c r="T132"/>
  <c r="R132"/>
  <c r="P132"/>
  <c r="BK132"/>
  <c r="J132"/>
  <c r="BE132"/>
  <c r="BI126"/>
  <c r="F39"/>
  <c i="1" r="BD107"/>
  <c i="12" r="BH126"/>
  <c r="F38"/>
  <c i="1" r="BC107"/>
  <c i="12" r="BG126"/>
  <c r="F37"/>
  <c i="1" r="BB107"/>
  <c i="12" r="BF126"/>
  <c r="J36"/>
  <c i="1" r="AW107"/>
  <c i="12" r="F36"/>
  <c i="1" r="BA107"/>
  <c i="12" r="T126"/>
  <c r="T125"/>
  <c r="T124"/>
  <c r="R126"/>
  <c r="R125"/>
  <c r="R124"/>
  <c r="P126"/>
  <c r="P125"/>
  <c r="P124"/>
  <c i="1" r="AU107"/>
  <c i="12" r="BK126"/>
  <c r="BK125"/>
  <c r="J125"/>
  <c r="BK124"/>
  <c r="J124"/>
  <c r="J97"/>
  <c r="J32"/>
  <c i="1" r="AG107"/>
  <c i="12" r="J126"/>
  <c r="BE126"/>
  <c r="J35"/>
  <c i="1" r="AV107"/>
  <c i="12" r="F35"/>
  <c i="1" r="AZ107"/>
  <c i="12" r="J98"/>
  <c r="F118"/>
  <c r="E116"/>
  <c r="F90"/>
  <c r="E88"/>
  <c r="J41"/>
  <c r="J26"/>
  <c r="E26"/>
  <c r="J121"/>
  <c r="J93"/>
  <c r="J25"/>
  <c r="J23"/>
  <c r="E23"/>
  <c r="J120"/>
  <c r="J92"/>
  <c r="J22"/>
  <c r="J20"/>
  <c r="E20"/>
  <c r="F121"/>
  <c r="F93"/>
  <c r="J19"/>
  <c r="J17"/>
  <c r="E17"/>
  <c r="F120"/>
  <c r="F92"/>
  <c r="J16"/>
  <c r="J14"/>
  <c r="J118"/>
  <c r="J90"/>
  <c r="E7"/>
  <c r="E112"/>
  <c r="E84"/>
  <c i="11" r="J39"/>
  <c r="J38"/>
  <c i="1" r="AY105"/>
  <c i="11" r="J37"/>
  <c i="1" r="AX105"/>
  <c i="11" r="BI176"/>
  <c r="BH176"/>
  <c r="BG176"/>
  <c r="BF176"/>
  <c r="T176"/>
  <c r="T175"/>
  <c r="R176"/>
  <c r="R175"/>
  <c r="P176"/>
  <c r="P175"/>
  <c r="BK176"/>
  <c r="BK175"/>
  <c r="J175"/>
  <c r="J176"/>
  <c r="BE176"/>
  <c r="J101"/>
  <c r="BI172"/>
  <c r="BH172"/>
  <c r="BG172"/>
  <c r="BF172"/>
  <c r="T172"/>
  <c r="R172"/>
  <c r="P172"/>
  <c r="BK172"/>
  <c r="J172"/>
  <c r="BE172"/>
  <c r="BI169"/>
  <c r="BH169"/>
  <c r="BG169"/>
  <c r="BF169"/>
  <c r="T169"/>
  <c r="R169"/>
  <c r="P169"/>
  <c r="BK169"/>
  <c r="J169"/>
  <c r="BE169"/>
  <c r="BI166"/>
  <c r="BH166"/>
  <c r="BG166"/>
  <c r="BF166"/>
  <c r="T166"/>
  <c r="T165"/>
  <c r="R166"/>
  <c r="R165"/>
  <c r="P166"/>
  <c r="P165"/>
  <c r="BK166"/>
  <c r="BK165"/>
  <c r="J165"/>
  <c r="J166"/>
  <c r="BE166"/>
  <c r="J100"/>
  <c r="BI162"/>
  <c r="BH162"/>
  <c r="BG162"/>
  <c r="BF162"/>
  <c r="T162"/>
  <c r="R162"/>
  <c r="P162"/>
  <c r="BK162"/>
  <c r="J162"/>
  <c r="BE162"/>
  <c r="BI159"/>
  <c r="BH159"/>
  <c r="BG159"/>
  <c r="BF159"/>
  <c r="T159"/>
  <c r="R159"/>
  <c r="P159"/>
  <c r="BK159"/>
  <c r="J159"/>
  <c r="BE159"/>
  <c r="BI156"/>
  <c r="BH156"/>
  <c r="BG156"/>
  <c r="BF156"/>
  <c r="T156"/>
  <c r="R156"/>
  <c r="P156"/>
  <c r="BK156"/>
  <c r="J156"/>
  <c r="BE156"/>
  <c r="BI153"/>
  <c r="BH153"/>
  <c r="BG153"/>
  <c r="BF153"/>
  <c r="T153"/>
  <c r="R153"/>
  <c r="P153"/>
  <c r="BK153"/>
  <c r="J153"/>
  <c r="BE153"/>
  <c r="BI150"/>
  <c r="BH150"/>
  <c r="BG150"/>
  <c r="BF150"/>
  <c r="T150"/>
  <c r="R150"/>
  <c r="P150"/>
  <c r="BK150"/>
  <c r="J150"/>
  <c r="BE150"/>
  <c r="BI147"/>
  <c r="BH147"/>
  <c r="BG147"/>
  <c r="BF147"/>
  <c r="T147"/>
  <c r="R147"/>
  <c r="P147"/>
  <c r="BK147"/>
  <c r="J147"/>
  <c r="BE147"/>
  <c r="BI144"/>
  <c r="BH144"/>
  <c r="BG144"/>
  <c r="BF144"/>
  <c r="T144"/>
  <c r="R144"/>
  <c r="P144"/>
  <c r="BK144"/>
  <c r="J144"/>
  <c r="BE144"/>
  <c r="BI141"/>
  <c r="BH141"/>
  <c r="BG141"/>
  <c r="BF141"/>
  <c r="T141"/>
  <c r="R141"/>
  <c r="P141"/>
  <c r="BK141"/>
  <c r="J141"/>
  <c r="BE141"/>
  <c r="BI138"/>
  <c r="BH138"/>
  <c r="BG138"/>
  <c r="BF138"/>
  <c r="T138"/>
  <c r="T137"/>
  <c r="R138"/>
  <c r="R137"/>
  <c r="P138"/>
  <c r="P137"/>
  <c r="BK138"/>
  <c r="BK137"/>
  <c r="J137"/>
  <c r="J138"/>
  <c r="BE138"/>
  <c r="J99"/>
  <c r="BI131"/>
  <c r="BH131"/>
  <c r="BG131"/>
  <c r="BF131"/>
  <c r="T131"/>
  <c r="R131"/>
  <c r="P131"/>
  <c r="BK131"/>
  <c r="J131"/>
  <c r="BE131"/>
  <c r="BI125"/>
  <c r="F39"/>
  <c i="1" r="BD105"/>
  <c i="11" r="BH125"/>
  <c r="F38"/>
  <c i="1" r="BC105"/>
  <c i="11" r="BG125"/>
  <c r="F37"/>
  <c i="1" r="BB105"/>
  <c i="11" r="BF125"/>
  <c r="J36"/>
  <c i="1" r="AW105"/>
  <c i="11" r="F36"/>
  <c i="1" r="BA105"/>
  <c i="11" r="T125"/>
  <c r="T124"/>
  <c r="T123"/>
  <c r="R125"/>
  <c r="R124"/>
  <c r="R123"/>
  <c r="P125"/>
  <c r="P124"/>
  <c r="P123"/>
  <c i="1" r="AU105"/>
  <c i="11" r="BK125"/>
  <c r="BK124"/>
  <c r="J124"/>
  <c r="BK123"/>
  <c r="J123"/>
  <c r="J97"/>
  <c r="J32"/>
  <c i="1" r="AG105"/>
  <c i="11" r="J125"/>
  <c r="BE125"/>
  <c r="J35"/>
  <c i="1" r="AV105"/>
  <c i="11" r="F35"/>
  <c i="1" r="AZ105"/>
  <c i="11" r="J98"/>
  <c r="F117"/>
  <c r="E115"/>
  <c r="F90"/>
  <c r="E88"/>
  <c r="J41"/>
  <c r="J26"/>
  <c r="E26"/>
  <c r="J120"/>
  <c r="J93"/>
  <c r="J25"/>
  <c r="J23"/>
  <c r="E23"/>
  <c r="J119"/>
  <c r="J92"/>
  <c r="J22"/>
  <c r="J20"/>
  <c r="E20"/>
  <c r="F120"/>
  <c r="F93"/>
  <c r="J19"/>
  <c r="J17"/>
  <c r="E17"/>
  <c r="F119"/>
  <c r="F92"/>
  <c r="J16"/>
  <c r="J14"/>
  <c r="J117"/>
  <c r="J90"/>
  <c r="E7"/>
  <c r="E111"/>
  <c r="E84"/>
  <c i="10" r="J39"/>
  <c r="J38"/>
  <c i="1" r="AY104"/>
  <c i="10" r="J37"/>
  <c i="1" r="AX104"/>
  <c i="10" r="BI232"/>
  <c r="BH232"/>
  <c r="BG232"/>
  <c r="BF232"/>
  <c r="T232"/>
  <c r="R232"/>
  <c r="P232"/>
  <c r="BK232"/>
  <c r="J232"/>
  <c r="BE232"/>
  <c r="BI229"/>
  <c r="BH229"/>
  <c r="BG229"/>
  <c r="BF229"/>
  <c r="T229"/>
  <c r="R229"/>
  <c r="P229"/>
  <c r="BK229"/>
  <c r="J229"/>
  <c r="BE229"/>
  <c r="BI226"/>
  <c r="BH226"/>
  <c r="BG226"/>
  <c r="BF226"/>
  <c r="T226"/>
  <c r="R226"/>
  <c r="P226"/>
  <c r="BK226"/>
  <c r="J226"/>
  <c r="BE226"/>
  <c r="BI223"/>
  <c r="BH223"/>
  <c r="BG223"/>
  <c r="BF223"/>
  <c r="T223"/>
  <c r="R223"/>
  <c r="P223"/>
  <c r="BK223"/>
  <c r="J223"/>
  <c r="BE223"/>
  <c r="BI220"/>
  <c r="BH220"/>
  <c r="BG220"/>
  <c r="BF220"/>
  <c r="T220"/>
  <c r="T219"/>
  <c r="R220"/>
  <c r="R219"/>
  <c r="P220"/>
  <c r="P219"/>
  <c r="BK220"/>
  <c r="BK219"/>
  <c r="J219"/>
  <c r="J220"/>
  <c r="BE220"/>
  <c r="J104"/>
  <c r="BI216"/>
  <c r="BH216"/>
  <c r="BG216"/>
  <c r="BF216"/>
  <c r="T216"/>
  <c r="T215"/>
  <c r="R216"/>
  <c r="R215"/>
  <c r="P216"/>
  <c r="P215"/>
  <c r="BK216"/>
  <c r="BK215"/>
  <c r="J215"/>
  <c r="J216"/>
  <c r="BE216"/>
  <c r="J103"/>
  <c r="BI212"/>
  <c r="BH212"/>
  <c r="BG212"/>
  <c r="BF212"/>
  <c r="T212"/>
  <c r="R212"/>
  <c r="P212"/>
  <c r="BK212"/>
  <c r="J212"/>
  <c r="BE212"/>
  <c r="BI207"/>
  <c r="BH207"/>
  <c r="BG207"/>
  <c r="BF207"/>
  <c r="T207"/>
  <c r="R207"/>
  <c r="P207"/>
  <c r="BK207"/>
  <c r="J207"/>
  <c r="BE207"/>
  <c r="BI204"/>
  <c r="BH204"/>
  <c r="BG204"/>
  <c r="BF204"/>
  <c r="T204"/>
  <c r="R204"/>
  <c r="P204"/>
  <c r="BK204"/>
  <c r="J204"/>
  <c r="BE204"/>
  <c r="BI201"/>
  <c r="BH201"/>
  <c r="BG201"/>
  <c r="BF201"/>
  <c r="T201"/>
  <c r="R201"/>
  <c r="P201"/>
  <c r="BK201"/>
  <c r="J201"/>
  <c r="BE201"/>
  <c r="BI198"/>
  <c r="BH198"/>
  <c r="BG198"/>
  <c r="BF198"/>
  <c r="T198"/>
  <c r="R198"/>
  <c r="P198"/>
  <c r="BK198"/>
  <c r="J198"/>
  <c r="BE198"/>
  <c r="BI195"/>
  <c r="BH195"/>
  <c r="BG195"/>
  <c r="BF195"/>
  <c r="T195"/>
  <c r="T194"/>
  <c r="R195"/>
  <c r="R194"/>
  <c r="P195"/>
  <c r="P194"/>
  <c r="BK195"/>
  <c r="BK194"/>
  <c r="J194"/>
  <c r="J195"/>
  <c r="BE195"/>
  <c r="J102"/>
  <c r="BI191"/>
  <c r="BH191"/>
  <c r="BG191"/>
  <c r="BF191"/>
  <c r="T191"/>
  <c r="R191"/>
  <c r="P191"/>
  <c r="BK191"/>
  <c r="J191"/>
  <c r="BE191"/>
  <c r="BI188"/>
  <c r="BH188"/>
  <c r="BG188"/>
  <c r="BF188"/>
  <c r="T188"/>
  <c r="R188"/>
  <c r="P188"/>
  <c r="BK188"/>
  <c r="J188"/>
  <c r="BE188"/>
  <c r="BI185"/>
  <c r="BH185"/>
  <c r="BG185"/>
  <c r="BF185"/>
  <c r="T185"/>
  <c r="T184"/>
  <c r="R185"/>
  <c r="R184"/>
  <c r="P185"/>
  <c r="P184"/>
  <c r="BK185"/>
  <c r="BK184"/>
  <c r="J184"/>
  <c r="J185"/>
  <c r="BE185"/>
  <c r="J101"/>
  <c r="BI181"/>
  <c r="BH181"/>
  <c r="BG181"/>
  <c r="BF181"/>
  <c r="T181"/>
  <c r="R181"/>
  <c r="P181"/>
  <c r="BK181"/>
  <c r="J181"/>
  <c r="BE181"/>
  <c r="BI178"/>
  <c r="BH178"/>
  <c r="BG178"/>
  <c r="BF178"/>
  <c r="T178"/>
  <c r="R178"/>
  <c r="P178"/>
  <c r="BK178"/>
  <c r="J178"/>
  <c r="BE178"/>
  <c r="BI175"/>
  <c r="BH175"/>
  <c r="BG175"/>
  <c r="BF175"/>
  <c r="T175"/>
  <c r="R175"/>
  <c r="P175"/>
  <c r="BK175"/>
  <c r="J175"/>
  <c r="BE175"/>
  <c r="BI172"/>
  <c r="BH172"/>
  <c r="BG172"/>
  <c r="BF172"/>
  <c r="T172"/>
  <c r="R172"/>
  <c r="P172"/>
  <c r="BK172"/>
  <c r="J172"/>
  <c r="BE172"/>
  <c r="BI169"/>
  <c r="BH169"/>
  <c r="BG169"/>
  <c r="BF169"/>
  <c r="T169"/>
  <c r="R169"/>
  <c r="P169"/>
  <c r="BK169"/>
  <c r="J169"/>
  <c r="BE169"/>
  <c r="BI166"/>
  <c r="BH166"/>
  <c r="BG166"/>
  <c r="BF166"/>
  <c r="T166"/>
  <c r="R166"/>
  <c r="P166"/>
  <c r="BK166"/>
  <c r="J166"/>
  <c r="BE166"/>
  <c r="BI163"/>
  <c r="BH163"/>
  <c r="BG163"/>
  <c r="BF163"/>
  <c r="T163"/>
  <c r="R163"/>
  <c r="P163"/>
  <c r="BK163"/>
  <c r="J163"/>
  <c r="BE163"/>
  <c r="BI160"/>
  <c r="BH160"/>
  <c r="BG160"/>
  <c r="BF160"/>
  <c r="T160"/>
  <c r="R160"/>
  <c r="P160"/>
  <c r="BK160"/>
  <c r="J160"/>
  <c r="BE160"/>
  <c r="BI157"/>
  <c r="BH157"/>
  <c r="BG157"/>
  <c r="BF157"/>
  <c r="T157"/>
  <c r="R157"/>
  <c r="P157"/>
  <c r="BK157"/>
  <c r="J157"/>
  <c r="BE157"/>
  <c r="BI154"/>
  <c r="BH154"/>
  <c r="BG154"/>
  <c r="BF154"/>
  <c r="T154"/>
  <c r="R154"/>
  <c r="P154"/>
  <c r="BK154"/>
  <c r="J154"/>
  <c r="BE154"/>
  <c r="BI151"/>
  <c r="BH151"/>
  <c r="BG151"/>
  <c r="BF151"/>
  <c r="T151"/>
  <c r="R151"/>
  <c r="P151"/>
  <c r="BK151"/>
  <c r="J151"/>
  <c r="BE151"/>
  <c r="BI148"/>
  <c r="BH148"/>
  <c r="BG148"/>
  <c r="BF148"/>
  <c r="T148"/>
  <c r="R148"/>
  <c r="P148"/>
  <c r="BK148"/>
  <c r="J148"/>
  <c r="BE148"/>
  <c r="BI145"/>
  <c r="BH145"/>
  <c r="BG145"/>
  <c r="BF145"/>
  <c r="T145"/>
  <c r="R145"/>
  <c r="P145"/>
  <c r="BK145"/>
  <c r="J145"/>
  <c r="BE145"/>
  <c r="BI142"/>
  <c r="BH142"/>
  <c r="BG142"/>
  <c r="BF142"/>
  <c r="T142"/>
  <c r="T141"/>
  <c r="R142"/>
  <c r="R141"/>
  <c r="P142"/>
  <c r="P141"/>
  <c r="BK142"/>
  <c r="BK141"/>
  <c r="J141"/>
  <c r="J142"/>
  <c r="BE142"/>
  <c r="J100"/>
  <c r="BI134"/>
  <c r="BH134"/>
  <c r="BG134"/>
  <c r="BF134"/>
  <c r="T134"/>
  <c r="R134"/>
  <c r="P134"/>
  <c r="BK134"/>
  <c r="J134"/>
  <c r="BE134"/>
  <c r="BI128"/>
  <c r="F39"/>
  <c i="1" r="BD104"/>
  <c i="10" r="BH128"/>
  <c r="F38"/>
  <c i="1" r="BC104"/>
  <c i="10" r="BG128"/>
  <c r="F37"/>
  <c i="1" r="BB104"/>
  <c i="10" r="BF128"/>
  <c r="J36"/>
  <c i="1" r="AW104"/>
  <c i="10" r="F36"/>
  <c i="1" r="BA104"/>
  <c i="10" r="T128"/>
  <c r="T127"/>
  <c r="T126"/>
  <c r="R128"/>
  <c r="R127"/>
  <c r="R126"/>
  <c r="P128"/>
  <c r="P127"/>
  <c r="P126"/>
  <c i="1" r="AU104"/>
  <c i="10" r="BK128"/>
  <c r="BK127"/>
  <c r="J127"/>
  <c r="BK126"/>
  <c r="J126"/>
  <c r="J98"/>
  <c r="J32"/>
  <c i="1" r="AG104"/>
  <c i="10" r="J128"/>
  <c r="BE128"/>
  <c r="J35"/>
  <c i="1" r="AV104"/>
  <c i="10" r="F35"/>
  <c i="1" r="AZ104"/>
  <c i="10" r="J99"/>
  <c r="F120"/>
  <c r="E118"/>
  <c r="F91"/>
  <c r="E89"/>
  <c r="J41"/>
  <c r="J26"/>
  <c r="E26"/>
  <c r="J123"/>
  <c r="J94"/>
  <c r="J25"/>
  <c r="J23"/>
  <c r="E23"/>
  <c r="J122"/>
  <c r="J93"/>
  <c r="J22"/>
  <c r="J20"/>
  <c r="E20"/>
  <c r="F123"/>
  <c r="F94"/>
  <c r="J19"/>
  <c r="J17"/>
  <c r="E17"/>
  <c r="F122"/>
  <c r="F93"/>
  <c r="J16"/>
  <c r="J14"/>
  <c r="J120"/>
  <c r="J91"/>
  <c r="E7"/>
  <c r="E114"/>
  <c r="E85"/>
  <c i="9" r="J39"/>
  <c r="J38"/>
  <c i="1" r="AY103"/>
  <c i="9" r="J37"/>
  <c i="1" r="AX103"/>
  <c i="9" r="BI218"/>
  <c r="BH218"/>
  <c r="BG218"/>
  <c r="BF218"/>
  <c r="T218"/>
  <c r="R218"/>
  <c r="P218"/>
  <c r="BK218"/>
  <c r="J218"/>
  <c r="BE218"/>
  <c r="BI215"/>
  <c r="BH215"/>
  <c r="BG215"/>
  <c r="BF215"/>
  <c r="T215"/>
  <c r="T214"/>
  <c r="R215"/>
  <c r="R214"/>
  <c r="P215"/>
  <c r="P214"/>
  <c r="BK215"/>
  <c r="BK214"/>
  <c r="J214"/>
  <c r="J215"/>
  <c r="BE215"/>
  <c r="J101"/>
  <c r="BI211"/>
  <c r="BH211"/>
  <c r="BG211"/>
  <c r="BF211"/>
  <c r="T211"/>
  <c r="R211"/>
  <c r="P211"/>
  <c r="BK211"/>
  <c r="J211"/>
  <c r="BE211"/>
  <c r="BI208"/>
  <c r="BH208"/>
  <c r="BG208"/>
  <c r="BF208"/>
  <c r="T208"/>
  <c r="R208"/>
  <c r="P208"/>
  <c r="BK208"/>
  <c r="J208"/>
  <c r="BE208"/>
  <c r="BI205"/>
  <c r="BH205"/>
  <c r="BG205"/>
  <c r="BF205"/>
  <c r="T205"/>
  <c r="R205"/>
  <c r="P205"/>
  <c r="BK205"/>
  <c r="J205"/>
  <c r="BE205"/>
  <c r="BI202"/>
  <c r="BH202"/>
  <c r="BG202"/>
  <c r="BF202"/>
  <c r="T202"/>
  <c r="R202"/>
  <c r="P202"/>
  <c r="BK202"/>
  <c r="J202"/>
  <c r="BE202"/>
  <c r="BI196"/>
  <c r="BH196"/>
  <c r="BG196"/>
  <c r="BF196"/>
  <c r="T196"/>
  <c r="R196"/>
  <c r="P196"/>
  <c r="BK196"/>
  <c r="J196"/>
  <c r="BE196"/>
  <c r="BI193"/>
  <c r="BH193"/>
  <c r="BG193"/>
  <c r="BF193"/>
  <c r="T193"/>
  <c r="R193"/>
  <c r="P193"/>
  <c r="BK193"/>
  <c r="J193"/>
  <c r="BE193"/>
  <c r="BI190"/>
  <c r="BH190"/>
  <c r="BG190"/>
  <c r="BF190"/>
  <c r="T190"/>
  <c r="R190"/>
  <c r="P190"/>
  <c r="BK190"/>
  <c r="J190"/>
  <c r="BE190"/>
  <c r="BI187"/>
  <c r="BH187"/>
  <c r="BG187"/>
  <c r="BF187"/>
  <c r="T187"/>
  <c r="T186"/>
  <c r="R187"/>
  <c r="R186"/>
  <c r="P187"/>
  <c r="P186"/>
  <c r="BK187"/>
  <c r="BK186"/>
  <c r="J186"/>
  <c r="J187"/>
  <c r="BE187"/>
  <c r="J100"/>
  <c r="BI183"/>
  <c r="BH183"/>
  <c r="BG183"/>
  <c r="BF183"/>
  <c r="T183"/>
  <c r="R183"/>
  <c r="P183"/>
  <c r="BK183"/>
  <c r="J183"/>
  <c r="BE183"/>
  <c r="BI180"/>
  <c r="BH180"/>
  <c r="BG180"/>
  <c r="BF180"/>
  <c r="T180"/>
  <c r="R180"/>
  <c r="P180"/>
  <c r="BK180"/>
  <c r="J180"/>
  <c r="BE180"/>
  <c r="BI177"/>
  <c r="BH177"/>
  <c r="BG177"/>
  <c r="BF177"/>
  <c r="T177"/>
  <c r="R177"/>
  <c r="P177"/>
  <c r="BK177"/>
  <c r="J177"/>
  <c r="BE177"/>
  <c r="BI172"/>
  <c r="BH172"/>
  <c r="BG172"/>
  <c r="BF172"/>
  <c r="T172"/>
  <c r="R172"/>
  <c r="P172"/>
  <c r="BK172"/>
  <c r="J172"/>
  <c r="BE172"/>
  <c r="BI167"/>
  <c r="BH167"/>
  <c r="BG167"/>
  <c r="BF167"/>
  <c r="T167"/>
  <c r="R167"/>
  <c r="P167"/>
  <c r="BK167"/>
  <c r="J167"/>
  <c r="BE167"/>
  <c r="BI164"/>
  <c r="BH164"/>
  <c r="BG164"/>
  <c r="BF164"/>
  <c r="T164"/>
  <c r="R164"/>
  <c r="P164"/>
  <c r="BK164"/>
  <c r="J164"/>
  <c r="BE164"/>
  <c r="BI161"/>
  <c r="BH161"/>
  <c r="BG161"/>
  <c r="BF161"/>
  <c r="T161"/>
  <c r="R161"/>
  <c r="P161"/>
  <c r="BK161"/>
  <c r="J161"/>
  <c r="BE161"/>
  <c r="BI156"/>
  <c r="BH156"/>
  <c r="BG156"/>
  <c r="BF156"/>
  <c r="T156"/>
  <c r="R156"/>
  <c r="P156"/>
  <c r="BK156"/>
  <c r="J156"/>
  <c r="BE156"/>
  <c r="BI153"/>
  <c r="BH153"/>
  <c r="BG153"/>
  <c r="BF153"/>
  <c r="T153"/>
  <c r="R153"/>
  <c r="P153"/>
  <c r="BK153"/>
  <c r="J153"/>
  <c r="BE153"/>
  <c r="BI148"/>
  <c r="BH148"/>
  <c r="BG148"/>
  <c r="BF148"/>
  <c r="T148"/>
  <c r="R148"/>
  <c r="P148"/>
  <c r="BK148"/>
  <c r="J148"/>
  <c r="BE148"/>
  <c r="BI145"/>
  <c r="BH145"/>
  <c r="BG145"/>
  <c r="BF145"/>
  <c r="T145"/>
  <c r="R145"/>
  <c r="P145"/>
  <c r="BK145"/>
  <c r="J145"/>
  <c r="BE145"/>
  <c r="BI142"/>
  <c r="BH142"/>
  <c r="BG142"/>
  <c r="BF142"/>
  <c r="T142"/>
  <c r="R142"/>
  <c r="P142"/>
  <c r="BK142"/>
  <c r="J142"/>
  <c r="BE142"/>
  <c r="BI139"/>
  <c r="BH139"/>
  <c r="BG139"/>
  <c r="BF139"/>
  <c r="T139"/>
  <c r="R139"/>
  <c r="P139"/>
  <c r="BK139"/>
  <c r="J139"/>
  <c r="BE139"/>
  <c r="BI136"/>
  <c r="BH136"/>
  <c r="BG136"/>
  <c r="BF136"/>
  <c r="T136"/>
  <c r="T135"/>
  <c r="R136"/>
  <c r="R135"/>
  <c r="P136"/>
  <c r="P135"/>
  <c r="BK136"/>
  <c r="BK135"/>
  <c r="J135"/>
  <c r="J136"/>
  <c r="BE136"/>
  <c r="J99"/>
  <c r="BI131"/>
  <c r="BH131"/>
  <c r="BG131"/>
  <c r="BF131"/>
  <c r="T131"/>
  <c r="R131"/>
  <c r="P131"/>
  <c r="BK131"/>
  <c r="J131"/>
  <c r="BE131"/>
  <c r="BI125"/>
  <c r="F39"/>
  <c i="1" r="BD103"/>
  <c i="9" r="BH125"/>
  <c r="F38"/>
  <c i="1" r="BC103"/>
  <c i="9" r="BG125"/>
  <c r="F37"/>
  <c i="1" r="BB103"/>
  <c i="9" r="BF125"/>
  <c r="J36"/>
  <c i="1" r="AW103"/>
  <c i="9" r="F36"/>
  <c i="1" r="BA103"/>
  <c i="9" r="T125"/>
  <c r="T124"/>
  <c r="T123"/>
  <c r="R125"/>
  <c r="R124"/>
  <c r="R123"/>
  <c r="P125"/>
  <c r="P124"/>
  <c r="P123"/>
  <c i="1" r="AU103"/>
  <c i="9" r="BK125"/>
  <c r="BK124"/>
  <c r="J124"/>
  <c r="BK123"/>
  <c r="J123"/>
  <c r="J97"/>
  <c r="J32"/>
  <c i="1" r="AG103"/>
  <c i="9" r="J125"/>
  <c r="BE125"/>
  <c r="J35"/>
  <c i="1" r="AV103"/>
  <c i="9" r="F35"/>
  <c i="1" r="AZ103"/>
  <c i="9" r="J98"/>
  <c r="F117"/>
  <c r="E115"/>
  <c r="F90"/>
  <c r="E88"/>
  <c r="J41"/>
  <c r="J26"/>
  <c r="E26"/>
  <c r="J120"/>
  <c r="J93"/>
  <c r="J25"/>
  <c r="J23"/>
  <c r="E23"/>
  <c r="J119"/>
  <c r="J92"/>
  <c r="J22"/>
  <c r="J20"/>
  <c r="E20"/>
  <c r="F120"/>
  <c r="F93"/>
  <c r="J19"/>
  <c r="J17"/>
  <c r="E17"/>
  <c r="F119"/>
  <c r="F92"/>
  <c r="J16"/>
  <c r="J14"/>
  <c r="J117"/>
  <c r="J90"/>
  <c r="E7"/>
  <c r="E111"/>
  <c r="E84"/>
  <c i="8" r="J39"/>
  <c r="J38"/>
  <c i="1" r="AY102"/>
  <c i="8" r="J37"/>
  <c i="1" r="AX102"/>
  <c i="8" r="BI223"/>
  <c r="BH223"/>
  <c r="BG223"/>
  <c r="BF223"/>
  <c r="T223"/>
  <c r="R223"/>
  <c r="P223"/>
  <c r="BK223"/>
  <c r="J223"/>
  <c r="BE223"/>
  <c r="BI220"/>
  <c r="BH220"/>
  <c r="BG220"/>
  <c r="BF220"/>
  <c r="T220"/>
  <c r="R220"/>
  <c r="P220"/>
  <c r="BK220"/>
  <c r="J220"/>
  <c r="BE220"/>
  <c r="BI217"/>
  <c r="BH217"/>
  <c r="BG217"/>
  <c r="BF217"/>
  <c r="T217"/>
  <c r="R217"/>
  <c r="P217"/>
  <c r="BK217"/>
  <c r="J217"/>
  <c r="BE217"/>
  <c r="BI214"/>
  <c r="BH214"/>
  <c r="BG214"/>
  <c r="BF214"/>
  <c r="T214"/>
  <c r="T213"/>
  <c r="R214"/>
  <c r="R213"/>
  <c r="P214"/>
  <c r="P213"/>
  <c r="BK214"/>
  <c r="BK213"/>
  <c r="J213"/>
  <c r="J214"/>
  <c r="BE214"/>
  <c r="J104"/>
  <c r="BI210"/>
  <c r="BH210"/>
  <c r="BG210"/>
  <c r="BF210"/>
  <c r="T210"/>
  <c r="T209"/>
  <c r="R210"/>
  <c r="R209"/>
  <c r="P210"/>
  <c r="P209"/>
  <c r="BK210"/>
  <c r="BK209"/>
  <c r="J209"/>
  <c r="J210"/>
  <c r="BE210"/>
  <c r="J103"/>
  <c r="BI206"/>
  <c r="BH206"/>
  <c r="BG206"/>
  <c r="BF206"/>
  <c r="T206"/>
  <c r="R206"/>
  <c r="P206"/>
  <c r="BK206"/>
  <c r="J206"/>
  <c r="BE206"/>
  <c r="BI201"/>
  <c r="BH201"/>
  <c r="BG201"/>
  <c r="BF201"/>
  <c r="T201"/>
  <c r="R201"/>
  <c r="P201"/>
  <c r="BK201"/>
  <c r="J201"/>
  <c r="BE201"/>
  <c r="BI198"/>
  <c r="BH198"/>
  <c r="BG198"/>
  <c r="BF198"/>
  <c r="T198"/>
  <c r="R198"/>
  <c r="P198"/>
  <c r="BK198"/>
  <c r="J198"/>
  <c r="BE198"/>
  <c r="BI195"/>
  <c r="BH195"/>
  <c r="BG195"/>
  <c r="BF195"/>
  <c r="T195"/>
  <c r="R195"/>
  <c r="P195"/>
  <c r="BK195"/>
  <c r="J195"/>
  <c r="BE195"/>
  <c r="BI192"/>
  <c r="BH192"/>
  <c r="BG192"/>
  <c r="BF192"/>
  <c r="T192"/>
  <c r="R192"/>
  <c r="P192"/>
  <c r="BK192"/>
  <c r="J192"/>
  <c r="BE192"/>
  <c r="BI189"/>
  <c r="BH189"/>
  <c r="BG189"/>
  <c r="BF189"/>
  <c r="T189"/>
  <c r="T188"/>
  <c r="R189"/>
  <c r="R188"/>
  <c r="P189"/>
  <c r="P188"/>
  <c r="BK189"/>
  <c r="BK188"/>
  <c r="J188"/>
  <c r="J189"/>
  <c r="BE189"/>
  <c r="J102"/>
  <c r="BI185"/>
  <c r="BH185"/>
  <c r="BG185"/>
  <c r="BF185"/>
  <c r="T185"/>
  <c r="R185"/>
  <c r="P185"/>
  <c r="BK185"/>
  <c r="J185"/>
  <c r="BE185"/>
  <c r="BI182"/>
  <c r="BH182"/>
  <c r="BG182"/>
  <c r="BF182"/>
  <c r="T182"/>
  <c r="R182"/>
  <c r="P182"/>
  <c r="BK182"/>
  <c r="J182"/>
  <c r="BE182"/>
  <c r="BI179"/>
  <c r="BH179"/>
  <c r="BG179"/>
  <c r="BF179"/>
  <c r="T179"/>
  <c r="T178"/>
  <c r="R179"/>
  <c r="R178"/>
  <c r="P179"/>
  <c r="P178"/>
  <c r="BK179"/>
  <c r="BK178"/>
  <c r="J178"/>
  <c r="J179"/>
  <c r="BE179"/>
  <c r="J101"/>
  <c r="BI175"/>
  <c r="BH175"/>
  <c r="BG175"/>
  <c r="BF175"/>
  <c r="T175"/>
  <c r="R175"/>
  <c r="P175"/>
  <c r="BK175"/>
  <c r="J175"/>
  <c r="BE175"/>
  <c r="BI172"/>
  <c r="BH172"/>
  <c r="BG172"/>
  <c r="BF172"/>
  <c r="T172"/>
  <c r="R172"/>
  <c r="P172"/>
  <c r="BK172"/>
  <c r="J172"/>
  <c r="BE172"/>
  <c r="BI169"/>
  <c r="BH169"/>
  <c r="BG169"/>
  <c r="BF169"/>
  <c r="T169"/>
  <c r="R169"/>
  <c r="P169"/>
  <c r="BK169"/>
  <c r="J169"/>
  <c r="BE169"/>
  <c r="BI166"/>
  <c r="BH166"/>
  <c r="BG166"/>
  <c r="BF166"/>
  <c r="T166"/>
  <c r="R166"/>
  <c r="P166"/>
  <c r="BK166"/>
  <c r="J166"/>
  <c r="BE166"/>
  <c r="BI163"/>
  <c r="BH163"/>
  <c r="BG163"/>
  <c r="BF163"/>
  <c r="T163"/>
  <c r="R163"/>
  <c r="P163"/>
  <c r="BK163"/>
  <c r="J163"/>
  <c r="BE163"/>
  <c r="BI160"/>
  <c r="BH160"/>
  <c r="BG160"/>
  <c r="BF160"/>
  <c r="T160"/>
  <c r="R160"/>
  <c r="P160"/>
  <c r="BK160"/>
  <c r="J160"/>
  <c r="BE160"/>
  <c r="BI157"/>
  <c r="BH157"/>
  <c r="BG157"/>
  <c r="BF157"/>
  <c r="T157"/>
  <c r="R157"/>
  <c r="P157"/>
  <c r="BK157"/>
  <c r="J157"/>
  <c r="BE157"/>
  <c r="BI154"/>
  <c r="BH154"/>
  <c r="BG154"/>
  <c r="BF154"/>
  <c r="T154"/>
  <c r="R154"/>
  <c r="P154"/>
  <c r="BK154"/>
  <c r="J154"/>
  <c r="BE154"/>
  <c r="BI151"/>
  <c r="BH151"/>
  <c r="BG151"/>
  <c r="BF151"/>
  <c r="T151"/>
  <c r="R151"/>
  <c r="P151"/>
  <c r="BK151"/>
  <c r="J151"/>
  <c r="BE151"/>
  <c r="BI148"/>
  <c r="BH148"/>
  <c r="BG148"/>
  <c r="BF148"/>
  <c r="T148"/>
  <c r="R148"/>
  <c r="P148"/>
  <c r="BK148"/>
  <c r="J148"/>
  <c r="BE148"/>
  <c r="BI145"/>
  <c r="BH145"/>
  <c r="BG145"/>
  <c r="BF145"/>
  <c r="T145"/>
  <c r="R145"/>
  <c r="P145"/>
  <c r="BK145"/>
  <c r="J145"/>
  <c r="BE145"/>
  <c r="BI142"/>
  <c r="BH142"/>
  <c r="BG142"/>
  <c r="BF142"/>
  <c r="T142"/>
  <c r="R142"/>
  <c r="P142"/>
  <c r="BK142"/>
  <c r="J142"/>
  <c r="BE142"/>
  <c r="BI139"/>
  <c r="BH139"/>
  <c r="BG139"/>
  <c r="BF139"/>
  <c r="T139"/>
  <c r="T138"/>
  <c r="R139"/>
  <c r="R138"/>
  <c r="P139"/>
  <c r="P138"/>
  <c r="BK139"/>
  <c r="BK138"/>
  <c r="J138"/>
  <c r="J139"/>
  <c r="BE139"/>
  <c r="J100"/>
  <c r="BI134"/>
  <c r="BH134"/>
  <c r="BG134"/>
  <c r="BF134"/>
  <c r="T134"/>
  <c r="R134"/>
  <c r="P134"/>
  <c r="BK134"/>
  <c r="J134"/>
  <c r="BE134"/>
  <c r="BI128"/>
  <c r="F39"/>
  <c i="1" r="BD102"/>
  <c i="8" r="BH128"/>
  <c r="F38"/>
  <c i="1" r="BC102"/>
  <c i="8" r="BG128"/>
  <c r="F37"/>
  <c i="1" r="BB102"/>
  <c i="8" r="BF128"/>
  <c r="J36"/>
  <c i="1" r="AW102"/>
  <c i="8" r="F36"/>
  <c i="1" r="BA102"/>
  <c i="8" r="T128"/>
  <c r="T127"/>
  <c r="T126"/>
  <c r="R128"/>
  <c r="R127"/>
  <c r="R126"/>
  <c r="P128"/>
  <c r="P127"/>
  <c r="P126"/>
  <c i="1" r="AU102"/>
  <c i="8" r="BK128"/>
  <c r="BK127"/>
  <c r="J127"/>
  <c r="BK126"/>
  <c r="J126"/>
  <c r="J98"/>
  <c r="J32"/>
  <c i="1" r="AG102"/>
  <c i="8" r="J128"/>
  <c r="BE128"/>
  <c r="J35"/>
  <c i="1" r="AV102"/>
  <c i="8" r="F35"/>
  <c i="1" r="AZ102"/>
  <c i="8" r="J99"/>
  <c r="F120"/>
  <c r="E118"/>
  <c r="F91"/>
  <c r="E89"/>
  <c r="J41"/>
  <c r="J26"/>
  <c r="E26"/>
  <c r="J123"/>
  <c r="J94"/>
  <c r="J25"/>
  <c r="J23"/>
  <c r="E23"/>
  <c r="J122"/>
  <c r="J93"/>
  <c r="J22"/>
  <c r="J20"/>
  <c r="E20"/>
  <c r="F123"/>
  <c r="F94"/>
  <c r="J19"/>
  <c r="J17"/>
  <c r="E17"/>
  <c r="F122"/>
  <c r="F93"/>
  <c r="J16"/>
  <c r="J14"/>
  <c r="J120"/>
  <c r="J91"/>
  <c r="E7"/>
  <c r="E114"/>
  <c r="E85"/>
  <c i="7" r="J39"/>
  <c r="J38"/>
  <c i="1" r="AY101"/>
  <c i="7" r="J37"/>
  <c i="1" r="AX101"/>
  <c i="7" r="BI216"/>
  <c r="BH216"/>
  <c r="BG216"/>
  <c r="BF216"/>
  <c r="T216"/>
  <c r="R216"/>
  <c r="P216"/>
  <c r="BK216"/>
  <c r="J216"/>
  <c r="BE216"/>
  <c r="BI213"/>
  <c r="BH213"/>
  <c r="BG213"/>
  <c r="BF213"/>
  <c r="T213"/>
  <c r="T212"/>
  <c r="R213"/>
  <c r="R212"/>
  <c r="P213"/>
  <c r="P212"/>
  <c r="BK213"/>
  <c r="BK212"/>
  <c r="J212"/>
  <c r="J213"/>
  <c r="BE213"/>
  <c r="J101"/>
  <c r="BI209"/>
  <c r="BH209"/>
  <c r="BG209"/>
  <c r="BF209"/>
  <c r="T209"/>
  <c r="R209"/>
  <c r="P209"/>
  <c r="BK209"/>
  <c r="J209"/>
  <c r="BE209"/>
  <c r="BI206"/>
  <c r="BH206"/>
  <c r="BG206"/>
  <c r="BF206"/>
  <c r="T206"/>
  <c r="R206"/>
  <c r="P206"/>
  <c r="BK206"/>
  <c r="J206"/>
  <c r="BE206"/>
  <c r="BI203"/>
  <c r="BH203"/>
  <c r="BG203"/>
  <c r="BF203"/>
  <c r="T203"/>
  <c r="R203"/>
  <c r="P203"/>
  <c r="BK203"/>
  <c r="J203"/>
  <c r="BE203"/>
  <c r="BI200"/>
  <c r="BH200"/>
  <c r="BG200"/>
  <c r="BF200"/>
  <c r="T200"/>
  <c r="R200"/>
  <c r="P200"/>
  <c r="BK200"/>
  <c r="J200"/>
  <c r="BE200"/>
  <c r="BI194"/>
  <c r="BH194"/>
  <c r="BG194"/>
  <c r="BF194"/>
  <c r="T194"/>
  <c r="R194"/>
  <c r="P194"/>
  <c r="BK194"/>
  <c r="J194"/>
  <c r="BE194"/>
  <c r="BI191"/>
  <c r="BH191"/>
  <c r="BG191"/>
  <c r="BF191"/>
  <c r="T191"/>
  <c r="R191"/>
  <c r="P191"/>
  <c r="BK191"/>
  <c r="J191"/>
  <c r="BE191"/>
  <c r="BI188"/>
  <c r="BH188"/>
  <c r="BG188"/>
  <c r="BF188"/>
  <c r="T188"/>
  <c r="R188"/>
  <c r="P188"/>
  <c r="BK188"/>
  <c r="J188"/>
  <c r="BE188"/>
  <c r="BI185"/>
  <c r="BH185"/>
  <c r="BG185"/>
  <c r="BF185"/>
  <c r="T185"/>
  <c r="T184"/>
  <c r="R185"/>
  <c r="R184"/>
  <c r="P185"/>
  <c r="P184"/>
  <c r="BK185"/>
  <c r="BK184"/>
  <c r="J184"/>
  <c r="J185"/>
  <c r="BE185"/>
  <c r="J100"/>
  <c r="BI181"/>
  <c r="BH181"/>
  <c r="BG181"/>
  <c r="BF181"/>
  <c r="T181"/>
  <c r="R181"/>
  <c r="P181"/>
  <c r="BK181"/>
  <c r="J181"/>
  <c r="BE181"/>
  <c r="BI178"/>
  <c r="BH178"/>
  <c r="BG178"/>
  <c r="BF178"/>
  <c r="T178"/>
  <c r="R178"/>
  <c r="P178"/>
  <c r="BK178"/>
  <c r="J178"/>
  <c r="BE178"/>
  <c r="BI175"/>
  <c r="BH175"/>
  <c r="BG175"/>
  <c r="BF175"/>
  <c r="T175"/>
  <c r="R175"/>
  <c r="P175"/>
  <c r="BK175"/>
  <c r="J175"/>
  <c r="BE175"/>
  <c r="BI172"/>
  <c r="BH172"/>
  <c r="BG172"/>
  <c r="BF172"/>
  <c r="T172"/>
  <c r="R172"/>
  <c r="P172"/>
  <c r="BK172"/>
  <c r="J172"/>
  <c r="BE172"/>
  <c r="BI167"/>
  <c r="BH167"/>
  <c r="BG167"/>
  <c r="BF167"/>
  <c r="T167"/>
  <c r="R167"/>
  <c r="P167"/>
  <c r="BK167"/>
  <c r="J167"/>
  <c r="BE167"/>
  <c r="BI164"/>
  <c r="BH164"/>
  <c r="BG164"/>
  <c r="BF164"/>
  <c r="T164"/>
  <c r="R164"/>
  <c r="P164"/>
  <c r="BK164"/>
  <c r="J164"/>
  <c r="BE164"/>
  <c r="BI161"/>
  <c r="BH161"/>
  <c r="BG161"/>
  <c r="BF161"/>
  <c r="T161"/>
  <c r="R161"/>
  <c r="P161"/>
  <c r="BK161"/>
  <c r="J161"/>
  <c r="BE161"/>
  <c r="BI156"/>
  <c r="BH156"/>
  <c r="BG156"/>
  <c r="BF156"/>
  <c r="T156"/>
  <c r="R156"/>
  <c r="P156"/>
  <c r="BK156"/>
  <c r="J156"/>
  <c r="BE156"/>
  <c r="BI153"/>
  <c r="BH153"/>
  <c r="BG153"/>
  <c r="BF153"/>
  <c r="T153"/>
  <c r="R153"/>
  <c r="P153"/>
  <c r="BK153"/>
  <c r="J153"/>
  <c r="BE153"/>
  <c r="BI148"/>
  <c r="BH148"/>
  <c r="BG148"/>
  <c r="BF148"/>
  <c r="T148"/>
  <c r="R148"/>
  <c r="P148"/>
  <c r="BK148"/>
  <c r="J148"/>
  <c r="BE148"/>
  <c r="BI145"/>
  <c r="BH145"/>
  <c r="BG145"/>
  <c r="BF145"/>
  <c r="T145"/>
  <c r="R145"/>
  <c r="P145"/>
  <c r="BK145"/>
  <c r="J145"/>
  <c r="BE145"/>
  <c r="BI142"/>
  <c r="BH142"/>
  <c r="BG142"/>
  <c r="BF142"/>
  <c r="T142"/>
  <c r="R142"/>
  <c r="P142"/>
  <c r="BK142"/>
  <c r="J142"/>
  <c r="BE142"/>
  <c r="BI139"/>
  <c r="BH139"/>
  <c r="BG139"/>
  <c r="BF139"/>
  <c r="T139"/>
  <c r="R139"/>
  <c r="P139"/>
  <c r="BK139"/>
  <c r="J139"/>
  <c r="BE139"/>
  <c r="BI136"/>
  <c r="BH136"/>
  <c r="BG136"/>
  <c r="BF136"/>
  <c r="T136"/>
  <c r="T135"/>
  <c r="R136"/>
  <c r="R135"/>
  <c r="P136"/>
  <c r="P135"/>
  <c r="BK136"/>
  <c r="BK135"/>
  <c r="J135"/>
  <c r="J136"/>
  <c r="BE136"/>
  <c r="J99"/>
  <c r="BI131"/>
  <c r="BH131"/>
  <c r="BG131"/>
  <c r="BF131"/>
  <c r="T131"/>
  <c r="R131"/>
  <c r="P131"/>
  <c r="BK131"/>
  <c r="J131"/>
  <c r="BE131"/>
  <c r="BI125"/>
  <c r="F39"/>
  <c i="1" r="BD101"/>
  <c i="7" r="BH125"/>
  <c r="F38"/>
  <c i="1" r="BC101"/>
  <c i="7" r="BG125"/>
  <c r="F37"/>
  <c i="1" r="BB101"/>
  <c i="7" r="BF125"/>
  <c r="J36"/>
  <c i="1" r="AW101"/>
  <c i="7" r="F36"/>
  <c i="1" r="BA101"/>
  <c i="7" r="T125"/>
  <c r="T124"/>
  <c r="T123"/>
  <c r="R125"/>
  <c r="R124"/>
  <c r="R123"/>
  <c r="P125"/>
  <c r="P124"/>
  <c r="P123"/>
  <c i="1" r="AU101"/>
  <c i="7" r="BK125"/>
  <c r="BK124"/>
  <c r="J124"/>
  <c r="BK123"/>
  <c r="J123"/>
  <c r="J97"/>
  <c r="J32"/>
  <c i="1" r="AG101"/>
  <c i="7" r="J125"/>
  <c r="BE125"/>
  <c r="J35"/>
  <c i="1" r="AV101"/>
  <c i="7" r="F35"/>
  <c i="1" r="AZ101"/>
  <c i="7" r="J98"/>
  <c r="F117"/>
  <c r="E115"/>
  <c r="F90"/>
  <c r="E88"/>
  <c r="J41"/>
  <c r="J26"/>
  <c r="E26"/>
  <c r="J120"/>
  <c r="J93"/>
  <c r="J25"/>
  <c r="J23"/>
  <c r="E23"/>
  <c r="J119"/>
  <c r="J92"/>
  <c r="J22"/>
  <c r="J20"/>
  <c r="E20"/>
  <c r="F120"/>
  <c r="F93"/>
  <c r="J19"/>
  <c r="J17"/>
  <c r="E17"/>
  <c r="F119"/>
  <c r="F92"/>
  <c r="J16"/>
  <c r="J14"/>
  <c r="J117"/>
  <c r="J90"/>
  <c r="E7"/>
  <c r="E111"/>
  <c r="E84"/>
  <c i="6" r="J39"/>
  <c r="J38"/>
  <c i="1" r="AY100"/>
  <c i="6" r="J37"/>
  <c i="1" r="AX100"/>
  <c i="6" r="BI231"/>
  <c r="BH231"/>
  <c r="BG231"/>
  <c r="BF231"/>
  <c r="T231"/>
  <c r="R231"/>
  <c r="P231"/>
  <c r="BK231"/>
  <c r="J231"/>
  <c r="BE231"/>
  <c r="BI228"/>
  <c r="BH228"/>
  <c r="BG228"/>
  <c r="BF228"/>
  <c r="T228"/>
  <c r="R228"/>
  <c r="P228"/>
  <c r="BK228"/>
  <c r="J228"/>
  <c r="BE228"/>
  <c r="BI225"/>
  <c r="BH225"/>
  <c r="BG225"/>
  <c r="BF225"/>
  <c r="T225"/>
  <c r="R225"/>
  <c r="P225"/>
  <c r="BK225"/>
  <c r="J225"/>
  <c r="BE225"/>
  <c r="BI222"/>
  <c r="BH222"/>
  <c r="BG222"/>
  <c r="BF222"/>
  <c r="T222"/>
  <c r="R222"/>
  <c r="P222"/>
  <c r="BK222"/>
  <c r="J222"/>
  <c r="BE222"/>
  <c r="BI219"/>
  <c r="BH219"/>
  <c r="BG219"/>
  <c r="BF219"/>
  <c r="T219"/>
  <c r="T218"/>
  <c r="R219"/>
  <c r="R218"/>
  <c r="P219"/>
  <c r="P218"/>
  <c r="BK219"/>
  <c r="BK218"/>
  <c r="J218"/>
  <c r="J219"/>
  <c r="BE219"/>
  <c r="J104"/>
  <c r="BI215"/>
  <c r="BH215"/>
  <c r="BG215"/>
  <c r="BF215"/>
  <c r="T215"/>
  <c r="T214"/>
  <c r="R215"/>
  <c r="R214"/>
  <c r="P215"/>
  <c r="P214"/>
  <c r="BK215"/>
  <c r="BK214"/>
  <c r="J214"/>
  <c r="J215"/>
  <c r="BE215"/>
  <c r="J103"/>
  <c r="BI211"/>
  <c r="BH211"/>
  <c r="BG211"/>
  <c r="BF211"/>
  <c r="T211"/>
  <c r="R211"/>
  <c r="P211"/>
  <c r="BK211"/>
  <c r="J211"/>
  <c r="BE211"/>
  <c r="BI206"/>
  <c r="BH206"/>
  <c r="BG206"/>
  <c r="BF206"/>
  <c r="T206"/>
  <c r="R206"/>
  <c r="P206"/>
  <c r="BK206"/>
  <c r="J206"/>
  <c r="BE206"/>
  <c r="BI203"/>
  <c r="BH203"/>
  <c r="BG203"/>
  <c r="BF203"/>
  <c r="T203"/>
  <c r="R203"/>
  <c r="P203"/>
  <c r="BK203"/>
  <c r="J203"/>
  <c r="BE203"/>
  <c r="BI200"/>
  <c r="BH200"/>
  <c r="BG200"/>
  <c r="BF200"/>
  <c r="T200"/>
  <c r="R200"/>
  <c r="P200"/>
  <c r="BK200"/>
  <c r="J200"/>
  <c r="BE200"/>
  <c r="BI197"/>
  <c r="BH197"/>
  <c r="BG197"/>
  <c r="BF197"/>
  <c r="T197"/>
  <c r="R197"/>
  <c r="P197"/>
  <c r="BK197"/>
  <c r="J197"/>
  <c r="BE197"/>
  <c r="BI194"/>
  <c r="BH194"/>
  <c r="BG194"/>
  <c r="BF194"/>
  <c r="T194"/>
  <c r="T193"/>
  <c r="R194"/>
  <c r="R193"/>
  <c r="P194"/>
  <c r="P193"/>
  <c r="BK194"/>
  <c r="BK193"/>
  <c r="J193"/>
  <c r="J194"/>
  <c r="BE194"/>
  <c r="J102"/>
  <c r="BI190"/>
  <c r="BH190"/>
  <c r="BG190"/>
  <c r="BF190"/>
  <c r="T190"/>
  <c r="R190"/>
  <c r="P190"/>
  <c r="BK190"/>
  <c r="J190"/>
  <c r="BE190"/>
  <c r="BI187"/>
  <c r="BH187"/>
  <c r="BG187"/>
  <c r="BF187"/>
  <c r="T187"/>
  <c r="R187"/>
  <c r="P187"/>
  <c r="BK187"/>
  <c r="J187"/>
  <c r="BE187"/>
  <c r="BI184"/>
  <c r="BH184"/>
  <c r="BG184"/>
  <c r="BF184"/>
  <c r="T184"/>
  <c r="T183"/>
  <c r="R184"/>
  <c r="R183"/>
  <c r="P184"/>
  <c r="P183"/>
  <c r="BK184"/>
  <c r="BK183"/>
  <c r="J183"/>
  <c r="J184"/>
  <c r="BE184"/>
  <c r="J101"/>
  <c r="BI180"/>
  <c r="BH180"/>
  <c r="BG180"/>
  <c r="BF180"/>
  <c r="T180"/>
  <c r="R180"/>
  <c r="P180"/>
  <c r="BK180"/>
  <c r="J180"/>
  <c r="BE180"/>
  <c r="BI177"/>
  <c r="BH177"/>
  <c r="BG177"/>
  <c r="BF177"/>
  <c r="T177"/>
  <c r="R177"/>
  <c r="P177"/>
  <c r="BK177"/>
  <c r="J177"/>
  <c r="BE177"/>
  <c r="BI174"/>
  <c r="BH174"/>
  <c r="BG174"/>
  <c r="BF174"/>
  <c r="T174"/>
  <c r="R174"/>
  <c r="P174"/>
  <c r="BK174"/>
  <c r="J174"/>
  <c r="BE174"/>
  <c r="BI171"/>
  <c r="BH171"/>
  <c r="BG171"/>
  <c r="BF171"/>
  <c r="T171"/>
  <c r="R171"/>
  <c r="P171"/>
  <c r="BK171"/>
  <c r="J171"/>
  <c r="BE171"/>
  <c r="BI168"/>
  <c r="BH168"/>
  <c r="BG168"/>
  <c r="BF168"/>
  <c r="T168"/>
  <c r="R168"/>
  <c r="P168"/>
  <c r="BK168"/>
  <c r="J168"/>
  <c r="BE168"/>
  <c r="BI165"/>
  <c r="BH165"/>
  <c r="BG165"/>
  <c r="BF165"/>
  <c r="T165"/>
  <c r="R165"/>
  <c r="P165"/>
  <c r="BK165"/>
  <c r="J165"/>
  <c r="BE165"/>
  <c r="BI162"/>
  <c r="BH162"/>
  <c r="BG162"/>
  <c r="BF162"/>
  <c r="T162"/>
  <c r="R162"/>
  <c r="P162"/>
  <c r="BK162"/>
  <c r="J162"/>
  <c r="BE162"/>
  <c r="BI159"/>
  <c r="BH159"/>
  <c r="BG159"/>
  <c r="BF159"/>
  <c r="T159"/>
  <c r="R159"/>
  <c r="P159"/>
  <c r="BK159"/>
  <c r="J159"/>
  <c r="BE159"/>
  <c r="BI156"/>
  <c r="BH156"/>
  <c r="BG156"/>
  <c r="BF156"/>
  <c r="T156"/>
  <c r="R156"/>
  <c r="P156"/>
  <c r="BK156"/>
  <c r="J156"/>
  <c r="BE156"/>
  <c r="BI153"/>
  <c r="BH153"/>
  <c r="BG153"/>
  <c r="BF153"/>
  <c r="T153"/>
  <c r="R153"/>
  <c r="P153"/>
  <c r="BK153"/>
  <c r="J153"/>
  <c r="BE153"/>
  <c r="BI150"/>
  <c r="BH150"/>
  <c r="BG150"/>
  <c r="BF150"/>
  <c r="T150"/>
  <c r="R150"/>
  <c r="P150"/>
  <c r="BK150"/>
  <c r="J150"/>
  <c r="BE150"/>
  <c r="BI147"/>
  <c r="BH147"/>
  <c r="BG147"/>
  <c r="BF147"/>
  <c r="T147"/>
  <c r="R147"/>
  <c r="P147"/>
  <c r="BK147"/>
  <c r="J147"/>
  <c r="BE147"/>
  <c r="BI144"/>
  <c r="BH144"/>
  <c r="BG144"/>
  <c r="BF144"/>
  <c r="T144"/>
  <c r="R144"/>
  <c r="P144"/>
  <c r="BK144"/>
  <c r="J144"/>
  <c r="BE144"/>
  <c r="BI141"/>
  <c r="BH141"/>
  <c r="BG141"/>
  <c r="BF141"/>
  <c r="T141"/>
  <c r="T140"/>
  <c r="R141"/>
  <c r="R140"/>
  <c r="P141"/>
  <c r="P140"/>
  <c r="BK141"/>
  <c r="BK140"/>
  <c r="J140"/>
  <c r="J141"/>
  <c r="BE141"/>
  <c r="J100"/>
  <c r="BI134"/>
  <c r="BH134"/>
  <c r="BG134"/>
  <c r="BF134"/>
  <c r="T134"/>
  <c r="R134"/>
  <c r="P134"/>
  <c r="BK134"/>
  <c r="J134"/>
  <c r="BE134"/>
  <c r="BI128"/>
  <c r="F39"/>
  <c i="1" r="BD100"/>
  <c i="6" r="BH128"/>
  <c r="F38"/>
  <c i="1" r="BC100"/>
  <c i="6" r="BG128"/>
  <c r="F37"/>
  <c i="1" r="BB100"/>
  <c i="6" r="BF128"/>
  <c r="J36"/>
  <c i="1" r="AW100"/>
  <c i="6" r="F36"/>
  <c i="1" r="BA100"/>
  <c i="6" r="T128"/>
  <c r="T127"/>
  <c r="T126"/>
  <c r="R128"/>
  <c r="R127"/>
  <c r="R126"/>
  <c r="P128"/>
  <c r="P127"/>
  <c r="P126"/>
  <c i="1" r="AU100"/>
  <c i="6" r="BK128"/>
  <c r="BK127"/>
  <c r="J127"/>
  <c r="BK126"/>
  <c r="J126"/>
  <c r="J98"/>
  <c r="J32"/>
  <c i="1" r="AG100"/>
  <c i="6" r="J128"/>
  <c r="BE128"/>
  <c r="J35"/>
  <c i="1" r="AV100"/>
  <c i="6" r="F35"/>
  <c i="1" r="AZ100"/>
  <c i="6" r="J99"/>
  <c r="F120"/>
  <c r="E118"/>
  <c r="F91"/>
  <c r="E89"/>
  <c r="J41"/>
  <c r="J26"/>
  <c r="E26"/>
  <c r="J123"/>
  <c r="J94"/>
  <c r="J25"/>
  <c r="J23"/>
  <c r="E23"/>
  <c r="J122"/>
  <c r="J93"/>
  <c r="J22"/>
  <c r="J20"/>
  <c r="E20"/>
  <c r="F123"/>
  <c r="F94"/>
  <c r="J19"/>
  <c r="J17"/>
  <c r="E17"/>
  <c r="F122"/>
  <c r="F93"/>
  <c r="J16"/>
  <c r="J14"/>
  <c r="J120"/>
  <c r="J91"/>
  <c r="E7"/>
  <c r="E114"/>
  <c r="E85"/>
  <c i="5" r="J39"/>
  <c r="J38"/>
  <c i="1" r="AY99"/>
  <c i="5" r="J37"/>
  <c i="1" r="AX99"/>
  <c i="5" r="BI216"/>
  <c r="BH216"/>
  <c r="BG216"/>
  <c r="BF216"/>
  <c r="T216"/>
  <c r="R216"/>
  <c r="P216"/>
  <c r="BK216"/>
  <c r="J216"/>
  <c r="BE216"/>
  <c r="BI213"/>
  <c r="BH213"/>
  <c r="BG213"/>
  <c r="BF213"/>
  <c r="T213"/>
  <c r="T212"/>
  <c r="R213"/>
  <c r="R212"/>
  <c r="P213"/>
  <c r="P212"/>
  <c r="BK213"/>
  <c r="BK212"/>
  <c r="J212"/>
  <c r="J213"/>
  <c r="BE213"/>
  <c r="J101"/>
  <c r="BI209"/>
  <c r="BH209"/>
  <c r="BG209"/>
  <c r="BF209"/>
  <c r="T209"/>
  <c r="R209"/>
  <c r="P209"/>
  <c r="BK209"/>
  <c r="J209"/>
  <c r="BE209"/>
  <c r="BI206"/>
  <c r="BH206"/>
  <c r="BG206"/>
  <c r="BF206"/>
  <c r="T206"/>
  <c r="R206"/>
  <c r="P206"/>
  <c r="BK206"/>
  <c r="J206"/>
  <c r="BE206"/>
  <c r="BI203"/>
  <c r="BH203"/>
  <c r="BG203"/>
  <c r="BF203"/>
  <c r="T203"/>
  <c r="R203"/>
  <c r="P203"/>
  <c r="BK203"/>
  <c r="J203"/>
  <c r="BE203"/>
  <c r="BI200"/>
  <c r="BH200"/>
  <c r="BG200"/>
  <c r="BF200"/>
  <c r="T200"/>
  <c r="R200"/>
  <c r="P200"/>
  <c r="BK200"/>
  <c r="J200"/>
  <c r="BE200"/>
  <c r="BI194"/>
  <c r="BH194"/>
  <c r="BG194"/>
  <c r="BF194"/>
  <c r="T194"/>
  <c r="R194"/>
  <c r="P194"/>
  <c r="BK194"/>
  <c r="J194"/>
  <c r="BE194"/>
  <c r="BI191"/>
  <c r="BH191"/>
  <c r="BG191"/>
  <c r="BF191"/>
  <c r="T191"/>
  <c r="R191"/>
  <c r="P191"/>
  <c r="BK191"/>
  <c r="J191"/>
  <c r="BE191"/>
  <c r="BI188"/>
  <c r="BH188"/>
  <c r="BG188"/>
  <c r="BF188"/>
  <c r="T188"/>
  <c r="R188"/>
  <c r="P188"/>
  <c r="BK188"/>
  <c r="J188"/>
  <c r="BE188"/>
  <c r="BI185"/>
  <c r="BH185"/>
  <c r="BG185"/>
  <c r="BF185"/>
  <c r="T185"/>
  <c r="T184"/>
  <c r="R185"/>
  <c r="R184"/>
  <c r="P185"/>
  <c r="P184"/>
  <c r="BK185"/>
  <c r="BK184"/>
  <c r="J184"/>
  <c r="J185"/>
  <c r="BE185"/>
  <c r="J100"/>
  <c r="BI181"/>
  <c r="BH181"/>
  <c r="BG181"/>
  <c r="BF181"/>
  <c r="T181"/>
  <c r="R181"/>
  <c r="P181"/>
  <c r="BK181"/>
  <c r="J181"/>
  <c r="BE181"/>
  <c r="BI178"/>
  <c r="BH178"/>
  <c r="BG178"/>
  <c r="BF178"/>
  <c r="T178"/>
  <c r="R178"/>
  <c r="P178"/>
  <c r="BK178"/>
  <c r="J178"/>
  <c r="BE178"/>
  <c r="BI175"/>
  <c r="BH175"/>
  <c r="BG175"/>
  <c r="BF175"/>
  <c r="T175"/>
  <c r="R175"/>
  <c r="P175"/>
  <c r="BK175"/>
  <c r="J175"/>
  <c r="BE175"/>
  <c r="BI172"/>
  <c r="BH172"/>
  <c r="BG172"/>
  <c r="BF172"/>
  <c r="T172"/>
  <c r="R172"/>
  <c r="P172"/>
  <c r="BK172"/>
  <c r="J172"/>
  <c r="BE172"/>
  <c r="BI167"/>
  <c r="BH167"/>
  <c r="BG167"/>
  <c r="BF167"/>
  <c r="T167"/>
  <c r="R167"/>
  <c r="P167"/>
  <c r="BK167"/>
  <c r="J167"/>
  <c r="BE167"/>
  <c r="BI164"/>
  <c r="BH164"/>
  <c r="BG164"/>
  <c r="BF164"/>
  <c r="T164"/>
  <c r="R164"/>
  <c r="P164"/>
  <c r="BK164"/>
  <c r="J164"/>
  <c r="BE164"/>
  <c r="BI161"/>
  <c r="BH161"/>
  <c r="BG161"/>
  <c r="BF161"/>
  <c r="T161"/>
  <c r="R161"/>
  <c r="P161"/>
  <c r="BK161"/>
  <c r="J161"/>
  <c r="BE161"/>
  <c r="BI156"/>
  <c r="BH156"/>
  <c r="BG156"/>
  <c r="BF156"/>
  <c r="T156"/>
  <c r="R156"/>
  <c r="P156"/>
  <c r="BK156"/>
  <c r="J156"/>
  <c r="BE156"/>
  <c r="BI153"/>
  <c r="BH153"/>
  <c r="BG153"/>
  <c r="BF153"/>
  <c r="T153"/>
  <c r="R153"/>
  <c r="P153"/>
  <c r="BK153"/>
  <c r="J153"/>
  <c r="BE153"/>
  <c r="BI148"/>
  <c r="BH148"/>
  <c r="BG148"/>
  <c r="BF148"/>
  <c r="T148"/>
  <c r="R148"/>
  <c r="P148"/>
  <c r="BK148"/>
  <c r="J148"/>
  <c r="BE148"/>
  <c r="BI145"/>
  <c r="BH145"/>
  <c r="BG145"/>
  <c r="BF145"/>
  <c r="T145"/>
  <c r="R145"/>
  <c r="P145"/>
  <c r="BK145"/>
  <c r="J145"/>
  <c r="BE145"/>
  <c r="BI142"/>
  <c r="BH142"/>
  <c r="BG142"/>
  <c r="BF142"/>
  <c r="T142"/>
  <c r="R142"/>
  <c r="P142"/>
  <c r="BK142"/>
  <c r="J142"/>
  <c r="BE142"/>
  <c r="BI139"/>
  <c r="BH139"/>
  <c r="BG139"/>
  <c r="BF139"/>
  <c r="T139"/>
  <c r="R139"/>
  <c r="P139"/>
  <c r="BK139"/>
  <c r="J139"/>
  <c r="BE139"/>
  <c r="BI136"/>
  <c r="BH136"/>
  <c r="BG136"/>
  <c r="BF136"/>
  <c r="T136"/>
  <c r="T135"/>
  <c r="R136"/>
  <c r="R135"/>
  <c r="P136"/>
  <c r="P135"/>
  <c r="BK136"/>
  <c r="BK135"/>
  <c r="J135"/>
  <c r="J136"/>
  <c r="BE136"/>
  <c r="J99"/>
  <c r="BI131"/>
  <c r="BH131"/>
  <c r="BG131"/>
  <c r="BF131"/>
  <c r="T131"/>
  <c r="R131"/>
  <c r="P131"/>
  <c r="BK131"/>
  <c r="J131"/>
  <c r="BE131"/>
  <c r="BI125"/>
  <c r="F39"/>
  <c i="1" r="BD99"/>
  <c i="5" r="BH125"/>
  <c r="F38"/>
  <c i="1" r="BC99"/>
  <c i="5" r="BG125"/>
  <c r="F37"/>
  <c i="1" r="BB99"/>
  <c i="5" r="BF125"/>
  <c r="J36"/>
  <c i="1" r="AW99"/>
  <c i="5" r="F36"/>
  <c i="1" r="BA99"/>
  <c i="5" r="T125"/>
  <c r="T124"/>
  <c r="T123"/>
  <c r="R125"/>
  <c r="R124"/>
  <c r="R123"/>
  <c r="P125"/>
  <c r="P124"/>
  <c r="P123"/>
  <c i="1" r="AU99"/>
  <c i="5" r="BK125"/>
  <c r="BK124"/>
  <c r="J124"/>
  <c r="BK123"/>
  <c r="J123"/>
  <c r="J97"/>
  <c r="J32"/>
  <c i="1" r="AG99"/>
  <c i="5" r="J125"/>
  <c r="BE125"/>
  <c r="J35"/>
  <c i="1" r="AV99"/>
  <c i="5" r="F35"/>
  <c i="1" r="AZ99"/>
  <c i="5" r="J98"/>
  <c r="F117"/>
  <c r="E115"/>
  <c r="F90"/>
  <c r="E88"/>
  <c r="J41"/>
  <c r="J26"/>
  <c r="E26"/>
  <c r="J120"/>
  <c r="J93"/>
  <c r="J25"/>
  <c r="J23"/>
  <c r="E23"/>
  <c r="J119"/>
  <c r="J92"/>
  <c r="J22"/>
  <c r="J20"/>
  <c r="E20"/>
  <c r="F120"/>
  <c r="F93"/>
  <c r="J19"/>
  <c r="J17"/>
  <c r="E17"/>
  <c r="F119"/>
  <c r="F92"/>
  <c r="J16"/>
  <c r="J14"/>
  <c r="J117"/>
  <c r="J90"/>
  <c r="E7"/>
  <c r="E111"/>
  <c r="E84"/>
  <c i="4" r="J37"/>
  <c r="J36"/>
  <c i="1" r="AY97"/>
  <c i="4" r="J35"/>
  <c i="1" r="AX97"/>
  <c i="4" r="BI119"/>
  <c r="F37"/>
  <c i="1" r="BD97"/>
  <c i="4" r="BH119"/>
  <c r="F36"/>
  <c i="1" r="BC97"/>
  <c i="4" r="BG119"/>
  <c r="F35"/>
  <c i="1" r="BB97"/>
  <c i="4" r="BF119"/>
  <c r="J34"/>
  <c i="1" r="AW97"/>
  <c i="4" r="F34"/>
  <c i="1" r="BA97"/>
  <c i="4" r="T119"/>
  <c r="T118"/>
  <c r="T117"/>
  <c r="R119"/>
  <c r="R118"/>
  <c r="R117"/>
  <c r="P119"/>
  <c r="P118"/>
  <c r="P117"/>
  <c i="1" r="AU97"/>
  <c i="4" r="BK119"/>
  <c r="BK118"/>
  <c r="J118"/>
  <c r="BK117"/>
  <c r="J117"/>
  <c r="J96"/>
  <c r="J30"/>
  <c i="1" r="AG97"/>
  <c i="4" r="J119"/>
  <c r="BE119"/>
  <c r="J33"/>
  <c i="1" r="AV97"/>
  <c i="4" r="F33"/>
  <c i="1" r="AZ97"/>
  <c i="4" r="J97"/>
  <c r="F111"/>
  <c r="E109"/>
  <c r="F89"/>
  <c r="E87"/>
  <c r="J39"/>
  <c r="J24"/>
  <c r="E24"/>
  <c r="J114"/>
  <c r="J92"/>
  <c r="J23"/>
  <c r="J21"/>
  <c r="E21"/>
  <c r="J113"/>
  <c r="J91"/>
  <c r="J20"/>
  <c r="J18"/>
  <c r="E18"/>
  <c r="F114"/>
  <c r="F92"/>
  <c r="J17"/>
  <c r="J15"/>
  <c r="E15"/>
  <c r="F113"/>
  <c r="F91"/>
  <c r="J14"/>
  <c r="J12"/>
  <c r="J111"/>
  <c r="J89"/>
  <c r="E7"/>
  <c r="E107"/>
  <c r="E85"/>
  <c i="3" r="J37"/>
  <c r="J36"/>
  <c i="1" r="AY96"/>
  <c i="3" r="J35"/>
  <c i="1" r="AX96"/>
  <c i="3" r="BI135"/>
  <c r="BH135"/>
  <c r="BG135"/>
  <c r="BF135"/>
  <c r="T135"/>
  <c r="T134"/>
  <c r="R135"/>
  <c r="R134"/>
  <c r="P135"/>
  <c r="P134"/>
  <c r="BK135"/>
  <c r="BK134"/>
  <c r="J134"/>
  <c r="J135"/>
  <c r="BE135"/>
  <c r="J99"/>
  <c r="BI131"/>
  <c r="BH131"/>
  <c r="BG131"/>
  <c r="BF131"/>
  <c r="T131"/>
  <c r="R131"/>
  <c r="P131"/>
  <c r="BK131"/>
  <c r="J131"/>
  <c r="BE131"/>
  <c r="BI128"/>
  <c r="BH128"/>
  <c r="BG128"/>
  <c r="BF128"/>
  <c r="T128"/>
  <c r="T127"/>
  <c r="R128"/>
  <c r="R127"/>
  <c r="P128"/>
  <c r="P127"/>
  <c r="BK128"/>
  <c r="BK127"/>
  <c r="J127"/>
  <c r="J128"/>
  <c r="BE128"/>
  <c r="J98"/>
  <c r="BI124"/>
  <c r="BH124"/>
  <c r="BG124"/>
  <c r="BF124"/>
  <c r="T124"/>
  <c r="R124"/>
  <c r="P124"/>
  <c r="BK124"/>
  <c r="J124"/>
  <c r="BE124"/>
  <c r="BI121"/>
  <c r="F37"/>
  <c i="1" r="BD96"/>
  <c i="3" r="BH121"/>
  <c r="F36"/>
  <c i="1" r="BC96"/>
  <c i="3" r="BG121"/>
  <c r="F35"/>
  <c i="1" r="BB96"/>
  <c i="3" r="BF121"/>
  <c r="J34"/>
  <c i="1" r="AW96"/>
  <c i="3" r="F34"/>
  <c i="1" r="BA96"/>
  <c i="3" r="T121"/>
  <c r="T120"/>
  <c r="T119"/>
  <c r="R121"/>
  <c r="R120"/>
  <c r="R119"/>
  <c r="P121"/>
  <c r="P120"/>
  <c r="P119"/>
  <c i="1" r="AU96"/>
  <c i="3" r="BK121"/>
  <c r="BK120"/>
  <c r="J120"/>
  <c r="BK119"/>
  <c r="J119"/>
  <c r="J96"/>
  <c r="J30"/>
  <c i="1" r="AG96"/>
  <c i="3" r="J121"/>
  <c r="BE121"/>
  <c r="J33"/>
  <c i="1" r="AV96"/>
  <c i="3" r="F33"/>
  <c i="1" r="AZ96"/>
  <c i="3" r="J97"/>
  <c r="F113"/>
  <c r="E111"/>
  <c r="F89"/>
  <c r="E87"/>
  <c r="J39"/>
  <c r="J24"/>
  <c r="E24"/>
  <c r="J116"/>
  <c r="J92"/>
  <c r="J23"/>
  <c r="J21"/>
  <c r="E21"/>
  <c r="J115"/>
  <c r="J91"/>
  <c r="J20"/>
  <c r="J18"/>
  <c r="E18"/>
  <c r="F116"/>
  <c r="F92"/>
  <c r="J17"/>
  <c r="J15"/>
  <c r="E15"/>
  <c r="F115"/>
  <c r="F91"/>
  <c r="J14"/>
  <c r="J12"/>
  <c r="J113"/>
  <c r="J89"/>
  <c r="E7"/>
  <c r="E109"/>
  <c r="E85"/>
  <c i="2" r="J37"/>
  <c r="J36"/>
  <c i="1" r="AY95"/>
  <c i="2" r="J35"/>
  <c i="1" r="AX95"/>
  <c i="2" r="BI136"/>
  <c r="BH136"/>
  <c r="BG136"/>
  <c r="BF136"/>
  <c r="T136"/>
  <c r="R136"/>
  <c r="P136"/>
  <c r="BK136"/>
  <c r="J136"/>
  <c r="BE136"/>
  <c r="BI133"/>
  <c r="BH133"/>
  <c r="BG133"/>
  <c r="BF133"/>
  <c r="T133"/>
  <c r="R133"/>
  <c r="P133"/>
  <c r="BK133"/>
  <c r="J133"/>
  <c r="BE133"/>
  <c r="BI130"/>
  <c r="BH130"/>
  <c r="BG130"/>
  <c r="BF130"/>
  <c r="T130"/>
  <c r="R130"/>
  <c r="P130"/>
  <c r="BK130"/>
  <c r="J130"/>
  <c r="BE130"/>
  <c r="BI127"/>
  <c r="BH127"/>
  <c r="BG127"/>
  <c r="BF127"/>
  <c r="T127"/>
  <c r="R127"/>
  <c r="P127"/>
  <c r="BK127"/>
  <c r="J127"/>
  <c r="BE127"/>
  <c r="BI124"/>
  <c r="BH124"/>
  <c r="BG124"/>
  <c r="BF124"/>
  <c r="T124"/>
  <c r="R124"/>
  <c r="P124"/>
  <c r="BK124"/>
  <c r="J124"/>
  <c r="BE124"/>
  <c r="BI121"/>
  <c r="BH121"/>
  <c r="BG121"/>
  <c r="BF121"/>
  <c r="T121"/>
  <c r="R121"/>
  <c r="P121"/>
  <c r="BK121"/>
  <c r="J121"/>
  <c r="BE121"/>
  <c r="BI118"/>
  <c r="F37"/>
  <c i="1" r="BD95"/>
  <c i="2" r="BH118"/>
  <c r="F36"/>
  <c i="1" r="BC95"/>
  <c i="2" r="BG118"/>
  <c r="F35"/>
  <c i="1" r="BB95"/>
  <c i="2" r="BF118"/>
  <c r="J34"/>
  <c i="1" r="AW95"/>
  <c i="2" r="F34"/>
  <c i="1" r="BA95"/>
  <c i="2" r="T118"/>
  <c r="T117"/>
  <c r="T116"/>
  <c r="R118"/>
  <c r="R117"/>
  <c r="R116"/>
  <c r="P118"/>
  <c r="P117"/>
  <c r="P116"/>
  <c i="1" r="AU95"/>
  <c i="2" r="BK118"/>
  <c r="BK117"/>
  <c r="J117"/>
  <c r="BK116"/>
  <c r="J116"/>
  <c r="J95"/>
  <c r="J30"/>
  <c i="1" r="AG95"/>
  <c i="2" r="J118"/>
  <c r="BE118"/>
  <c r="J33"/>
  <c i="1" r="AV95"/>
  <c i="2" r="F33"/>
  <c i="1" r="AZ95"/>
  <c i="2" r="J96"/>
  <c r="F110"/>
  <c r="E108"/>
  <c r="F88"/>
  <c r="E86"/>
  <c r="J39"/>
  <c r="J24"/>
  <c r="E24"/>
  <c r="J113"/>
  <c r="J91"/>
  <c r="J23"/>
  <c r="J21"/>
  <c r="E21"/>
  <c r="J112"/>
  <c r="J90"/>
  <c r="J20"/>
  <c r="J18"/>
  <c r="E18"/>
  <c r="F113"/>
  <c r="F91"/>
  <c r="J17"/>
  <c r="J15"/>
  <c r="E15"/>
  <c r="F112"/>
  <c r="F90"/>
  <c r="J14"/>
  <c r="J12"/>
  <c r="J110"/>
  <c r="J88"/>
  <c r="E7"/>
  <c r="E106"/>
  <c r="E84"/>
  <c i="1" r="BD112"/>
  <c r="BC112"/>
  <c r="BB112"/>
  <c r="BA112"/>
  <c r="AZ112"/>
  <c r="AY112"/>
  <c r="AX112"/>
  <c r="AW112"/>
  <c r="AV112"/>
  <c r="AU112"/>
  <c r="AT112"/>
  <c r="AS112"/>
  <c r="AG112"/>
  <c r="BD106"/>
  <c r="BC106"/>
  <c r="BB106"/>
  <c r="BA106"/>
  <c r="AZ106"/>
  <c r="AY106"/>
  <c r="AX106"/>
  <c r="AW106"/>
  <c r="AV106"/>
  <c r="AU106"/>
  <c r="AT106"/>
  <c r="AS106"/>
  <c r="AG106"/>
  <c r="BD98"/>
  <c r="BC98"/>
  <c r="BB98"/>
  <c r="BA98"/>
  <c r="AZ98"/>
  <c r="AY98"/>
  <c r="AX98"/>
  <c r="AW98"/>
  <c r="AV98"/>
  <c r="AU98"/>
  <c r="AT98"/>
  <c r="AS98"/>
  <c r="AG98"/>
  <c r="BD94"/>
  <c r="W33"/>
  <c r="BC94"/>
  <c r="W32"/>
  <c r="BB94"/>
  <c r="W31"/>
  <c r="BA94"/>
  <c r="W30"/>
  <c r="AZ94"/>
  <c r="W29"/>
  <c r="AY94"/>
  <c r="AX94"/>
  <c r="AW94"/>
  <c r="AK30"/>
  <c r="AV94"/>
  <c r="AK29"/>
  <c r="AU94"/>
  <c r="AT94"/>
  <c r="AS94"/>
  <c r="AG94"/>
  <c r="AK26"/>
  <c r="AT126"/>
  <c r="AN126"/>
  <c r="AT125"/>
  <c r="AN125"/>
  <c r="AT124"/>
  <c r="AN124"/>
  <c r="AT123"/>
  <c r="AN123"/>
  <c r="AT122"/>
  <c r="AN122"/>
  <c r="AT121"/>
  <c r="AN121"/>
  <c r="AT120"/>
  <c r="AN120"/>
  <c r="AT119"/>
  <c r="AN119"/>
  <c r="AT118"/>
  <c r="AN118"/>
  <c r="AT117"/>
  <c r="AN117"/>
  <c r="AT116"/>
  <c r="AN116"/>
  <c r="AT115"/>
  <c r="AN115"/>
  <c r="AT114"/>
  <c r="AN114"/>
  <c r="AT113"/>
  <c r="AN113"/>
  <c r="AN112"/>
  <c r="AT111"/>
  <c r="AN111"/>
  <c r="AT110"/>
  <c r="AN110"/>
  <c r="AT109"/>
  <c r="AN109"/>
  <c r="AT108"/>
  <c r="AN108"/>
  <c r="AT107"/>
  <c r="AN107"/>
  <c r="AN106"/>
  <c r="AT105"/>
  <c r="AN105"/>
  <c r="AT104"/>
  <c r="AN104"/>
  <c r="AT103"/>
  <c r="AN103"/>
  <c r="AT102"/>
  <c r="AN102"/>
  <c r="AT101"/>
  <c r="AN101"/>
  <c r="AT100"/>
  <c r="AN100"/>
  <c r="AT99"/>
  <c r="AN99"/>
  <c r="AN98"/>
  <c r="AT97"/>
  <c r="AN97"/>
  <c r="AT96"/>
  <c r="AN96"/>
  <c r="AT95"/>
  <c r="AN95"/>
  <c r="AN94"/>
  <c r="L90"/>
  <c r="AM90"/>
  <c r="AM89"/>
  <c r="L89"/>
  <c r="AM87"/>
  <c r="L87"/>
  <c r="L85"/>
  <c r="L84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<sst xmlns="http://schemas.openxmlformats.org/spreadsheetml/2006/main">
  <si>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</si>
  <si>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</si>
  <si>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</si>
  <si>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</si>
  <si>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</si>
  <si>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{fa4a41f7-174c-4325-84da-16b9e3ccfe8d}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</si>
  <si>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</si>
  <si>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</si>
  <si>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</si>
  <si>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</si>
  <si>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</si>
  <si>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</si>
  <si>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Kód:</t>
  </si>
  <si>
    <t>D-15-029-2019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</si>
  <si>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</si>
  <si>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</si>
  <si>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,,Úprava projektové dokumentace na stavbu Modernizace silnice II/298 Býšť - hranice kraje, km 9,700</t>
  </si>
  <si>
    <t>KSO:</t>
  </si>
  <si>
    <t>CC-CZ:</t>
  </si>
  <si>
    <t>Místo:</t>
  </si>
  <si>
    <t xml:space="preserve"> </t>
  </si>
  <si>
    <t>Datum:</t>
  </si>
  <si>
    <t>7. 11. 2019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</si>
  <si>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</si>
  <si>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</si>
  <si>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</si>
  <si>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</si>
  <si>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</si>
  <si>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</si>
  <si>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</si>
  <si>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</si>
  <si>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</si>
  <si>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</si>
  <si>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</si>
  <si>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</si>
  <si>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</si>
  <si>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</si>
  <si>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</si>
  <si>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</si>
  <si>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</si>
  <si>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</si>
  <si>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</si>
  <si>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</si>
  <si>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</si>
  <si>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</si>
  <si>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</si>
  <si>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</si>
  <si>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</si>
  <si>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</si>
  <si>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</si>
  <si>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</si>
  <si>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</si>
  <si>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</si>
  <si>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</si>
  <si>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</si>
  <si>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</si>
  <si>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</si>
  <si>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</si>
  <si>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</si>
  <si>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</si>
  <si>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</si>
  <si>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</si>
  <si>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</si>
  <si>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</si>
  <si>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</si>
  <si>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</si>
  <si>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</si>
  <si>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</si>
  <si>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</si>
  <si>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</si>
  <si>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</si>
  <si>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</si>
  <si>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</si>
  <si>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</si>
  <si>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</si>
  <si>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</si>
  <si>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</si>
  <si>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000</t>
  </si>
  <si>
    <t>Vedlejší a ostatní náklady - způsobilé výdaje na vedlejší aktivity projektu</t>
  </si>
  <si>
    <t>STA</t>
  </si>
  <si>
    <t>1</t>
  </si>
  <si>
    <t>{91c67eaf-026c-4180-b45d-59290521b8e7}</t>
  </si>
  <si>
    <t>-1</t>
  </si>
  <si>
    <t>SO 001</t>
  </si>
  <si>
    <t>Připrava územi a zařizeni staveniště - způsobilé výdaje na hlavní aktivitu projektu</t>
  </si>
  <si>
    <t>{b8e4cbe4-97d9-4540-b508-bb65aaeb3ee8}</t>
  </si>
  <si>
    <t>SO 001.</t>
  </si>
  <si>
    <t>Připrava územi a zařizeni staveniště - nezpůsobilé výdaje projektu</t>
  </si>
  <si>
    <t>{b5bfaff0-292c-4cfb-aa9c-4ef490c69bc7}</t>
  </si>
  <si>
    <t>SO 101</t>
  </si>
  <si>
    <t>Modernizace silnice II/298</t>
  </si>
  <si>
    <t>{7b8bd2af-669c-42d9-b6a0-e9f8af211ac7}</t>
  </si>
  <si>
    <t>SO 101.1 H</t>
  </si>
  <si>
    <t>Modernizace silnice II/298 úsek 1 - způsobilé výdaje na hlavní aktivitu projektu</t>
  </si>
  <si>
    <t>Soupis</t>
  </si>
  <si>
    <t>2</t>
  </si>
  <si>
    <t>{a5a90771-35dd-4f49-b354-e62010e0803b}</t>
  </si>
  <si>
    <t>SO 101.1 V</t>
  </si>
  <si>
    <t>Modernizace silnice II/298 úsek 1 -způsobilé výdaje na vedlejší aktivity projektu</t>
  </si>
  <si>
    <t>{b3bc940c-c309-4955-8ba5-6240e5c0ee32}</t>
  </si>
  <si>
    <t>SO 101.2 H</t>
  </si>
  <si>
    <t>Modernizace silnice II/298 úsek 2 - způsobilé výdaje na hlavní aktivitu projektu</t>
  </si>
  <si>
    <t>{4f767000-099d-4d6d-b307-b0659ba53188}</t>
  </si>
  <si>
    <t>SO 101.2 V</t>
  </si>
  <si>
    <t>Modernizace silnice II/298 úsek 2 - způsobilé výdaje na vedlejší aktivity projektu</t>
  </si>
  <si>
    <t>{e681e822-3424-46ac-b8d1-70c37efd12d2}</t>
  </si>
  <si>
    <t>SO 101.3 H</t>
  </si>
  <si>
    <t>Modernizace silnice II/298 úsek 3 - způsobilé výdaje na hlavní aktivitu projektu</t>
  </si>
  <si>
    <t>{f164a99d-c928-4e90-81bf-371ee65a7cfd}</t>
  </si>
  <si>
    <t>SO 101.3 V</t>
  </si>
  <si>
    <t>Modernizace silnice II/298 úsek 3 - způsobilé výdaje na vedlejší aktivity projektu</t>
  </si>
  <si>
    <t>{cccc5000-1114-492b-b34c-b80daac4e7d5}</t>
  </si>
  <si>
    <t>SO 101.4 V</t>
  </si>
  <si>
    <t>Rekonstrukce chodníků Býšť - způsobilé výdaje na vedlejší aktivity projektu</t>
  </si>
  <si>
    <t>{4c63f00c-81e8-4bf1-932e-57bf624c648e}</t>
  </si>
  <si>
    <t>SO 141</t>
  </si>
  <si>
    <t>Silniční propustky</t>
  </si>
  <si>
    <t>{680f2281-530e-4684-b5a2-3a532cff8f31}</t>
  </si>
  <si>
    <t>SO 141.1</t>
  </si>
  <si>
    <t>Propustek 1 v km 0,826 66 - způsobilé výdaje na hlavní aktivitu projektu</t>
  </si>
  <si>
    <t>{8de9bc26-21c9-43ab-ae17-b33ee80cb647}</t>
  </si>
  <si>
    <t>SO 141.2</t>
  </si>
  <si>
    <t>Propustek 2 v km 3,121 83 - způsobilé výdaje na hlavní aktivitu projektu</t>
  </si>
  <si>
    <t>{2432e6d7-00ca-487d-9bbb-cb22d3de274f}</t>
  </si>
  <si>
    <t>SO 141.3</t>
  </si>
  <si>
    <t>Propustek 3 v km 4,010 53 - způsobilé výdaje na hlavní aktivitu projektu</t>
  </si>
  <si>
    <t>{cfaff07a-a9ff-4e5c-a69b-fa5fea694ffa}</t>
  </si>
  <si>
    <t>SO 141.4</t>
  </si>
  <si>
    <t>Propustek 4 v km 4,664 70 - způsobilé výdaje na hlavní aktivitu projektu</t>
  </si>
  <si>
    <t>{796a997a-0d45-49b2-91ac-a37f544b8da2}</t>
  </si>
  <si>
    <t>SO 141.5</t>
  </si>
  <si>
    <t>Propustek 5 v km 4,732 99 - způsobilé výdaje na hlavní aktivitu projektu</t>
  </si>
  <si>
    <t>{0b2972f1-d9e4-47e8-92c5-bf8beb996a05}</t>
  </si>
  <si>
    <t>SO 181</t>
  </si>
  <si>
    <t>Provizorní dopravní značení</t>
  </si>
  <si>
    <t>{c11f834e-a232-4227-9932-d6781250a25b}</t>
  </si>
  <si>
    <t>SO 181.1</t>
  </si>
  <si>
    <t>Provizorní dopravní značení úsek 1 - způsobilé výdaje na vedlejší aktivity projektu</t>
  </si>
  <si>
    <t>{c3fa92be-c7ac-4376-b499-22d24372f1b2}</t>
  </si>
  <si>
    <t>SO 181.2</t>
  </si>
  <si>
    <t>Provizorní dopravní značení úsek 2 - způsobilé výdaje na vedlejší aktivity projektu</t>
  </si>
  <si>
    <t>{89684f24-af28-4679-9042-163ce1c0932d}</t>
  </si>
  <si>
    <t>SO 181.3</t>
  </si>
  <si>
    <t>Provizorní dopravní značení úsek 3 - způsobilé výdaje na vedlejší aktivity projektu</t>
  </si>
  <si>
    <t>{d7bf6738-bd8b-4275-ab34-72b3a04091e5}</t>
  </si>
  <si>
    <t>SO 191</t>
  </si>
  <si>
    <t>Definitivní dopravní značení - způsobilé výdaje na hlavní aktivitu projektu</t>
  </si>
  <si>
    <t>{3a0a666e-6787-4152-a70f-dc6f2db7534e}</t>
  </si>
  <si>
    <t>SO 301</t>
  </si>
  <si>
    <t>Ochrana stávajícího vodovodu - způsobilé výdaje na vedlejší aktivity projektu</t>
  </si>
  <si>
    <t>{8bae1c4d-5efa-4146-a3fe-083b72be8709}</t>
  </si>
  <si>
    <t>SO 310</t>
  </si>
  <si>
    <t>Odvodnění Bělečko - způsobilé výdaje na hlavní aktivitu projektu</t>
  </si>
  <si>
    <t>{0f261190-7620-4c87-899d-429944b4b7d6}</t>
  </si>
  <si>
    <t>SO 311</t>
  </si>
  <si>
    <t>Rektifikace povrchových znaků VAK – Býšť - způsobilé výdaje na hlavní aktivitu projektu</t>
  </si>
  <si>
    <t>{c98326b4-6743-497a-83d3-7adaf100145b}</t>
  </si>
  <si>
    <t>SO 312</t>
  </si>
  <si>
    <t>Rektifikace povrchových znaků VAK – Bělečko - způsobilé výdaje na hlavní aktivitu projektu</t>
  </si>
  <si>
    <t>{d5a727e2-1483-4c5d-be9b-18ef8f935413}</t>
  </si>
  <si>
    <t>SO 401</t>
  </si>
  <si>
    <t>Přeložka kabelu CETIN - způsobilé výdaje na vedlejší aktivity projektu</t>
  </si>
  <si>
    <t>{439eeb56-7bc1-419e-9bf5-21b03f890949}</t>
  </si>
  <si>
    <t>SO 451</t>
  </si>
  <si>
    <t>Přeložka vedení 1kV spol. ČEZ Distribuce - způsobilé výdaje na vedlejší aktivity projektu</t>
  </si>
  <si>
    <t>{14962511-36db-4e90-870d-464a9ac219ca}</t>
  </si>
  <si>
    <t>SO 452</t>
  </si>
  <si>
    <t>{bbcac295-2b08-473e-8779-c6f3e634f17e}</t>
  </si>
  <si>
    <t>SO 491</t>
  </si>
  <si>
    <t>Přložka VO obce Býšť - způsobilé výdaje na vedlejší aktivity projektu</t>
  </si>
  <si>
    <t>{3371d209-2481-488c-a997-e6ce0d4f6e91}</t>
  </si>
  <si>
    <t>SO 501</t>
  </si>
  <si>
    <t>Ochrana stávajícího STL plynovodu - způsobilé výdaje na vedlejší aktivity projektu</t>
  </si>
  <si>
    <t>{d17bbf9e-d791-4fe4-8e98-7b2a2702a671}</t>
  </si>
  <si>
    <t>SO 801</t>
  </si>
  <si>
    <t>Úprava území - způsobilé výdaje na hlavní aktivitu projektu</t>
  </si>
  <si>
    <t>{6f49e1ae-0618-4f6f-a5dc-17d1986930be}</t>
  </si>
  <si>
    <t>KRYCÍ LIST SOUPISU PRACÍ</t>
  </si>
  <si>
    <t>Objekt:</t>
  </si>
  <si>
    <t>SO 000 - Vedlejší a ostatní náklady - způsobilé výdaje na vedlejší aktivity projektu</t>
  </si>
  <si>
    <t>CZ-CPV:</t>
  </si>
  <si>
    <t>45233140-2</t>
  </si>
  <si>
    <t>CZ-CPA:</t>
  </si>
  <si>
    <t>42.11.10</t>
  </si>
  <si>
    <t>REKAPITULACE ČLENĚNÍ SOUPISU PRACÍ</t>
  </si>
  <si>
    <t>Kód dílu - Popis</t>
  </si>
  <si>
    <t>Cena celkem [CZK]</t>
  </si>
  <si>
    <t>Náklady ze soupisu prací</t>
  </si>
  <si>
    <t>0 - Všeobecné konstrukce a práce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</si>
  <si>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</si>
  <si>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</si>
  <si>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</si>
  <si>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</si>
  <si>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</si>
  <si>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</si>
  <si>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</si>
  <si>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</si>
  <si>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</si>
  <si>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</si>
  <si>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</si>
  <si>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</si>
  <si>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</si>
  <si>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Všeobecné konstrukce a práce</t>
  </si>
  <si>
    <t>ROZPOCET</t>
  </si>
  <si>
    <t>K</t>
  </si>
  <si>
    <t>01400</t>
  </si>
  <si>
    <t>POPLATKY</t>
  </si>
  <si>
    <t>KPL</t>
  </si>
  <si>
    <t>2019_OTSKP</t>
  </si>
  <si>
    <t>4</t>
  </si>
  <si>
    <t>-2074938584</t>
  </si>
  <si>
    <t>PSC</t>
  </si>
  <si>
    <t>Poznámka k souboru cen:_x000d_
zahrnuje jinde neuvedené poplatky související s výstavbou</t>
  </si>
  <si>
    <t>VV</t>
  </si>
  <si>
    <t>A7</t>
  </si>
  <si>
    <t>"bankovní záruka zhotovitele "1</t>
  </si>
  <si>
    <t>02821</t>
  </si>
  <si>
    <t>PRŮZKUMNÉ PRÁCE ARCHEOLOGICKÉ NA POVRCHU</t>
  </si>
  <si>
    <t>1207148100</t>
  </si>
  <si>
    <t>Poznámka k souboru cen:_x000d_
zahrnuje veškeré náklady spojené s objednatelem požadovanými pracemi</t>
  </si>
  <si>
    <t>A6</t>
  </si>
  <si>
    <t>3</t>
  </si>
  <si>
    <t>029113</t>
  </si>
  <si>
    <t>OSTATNÍ POŽADAVKY - GEODETICKÉ ZAMĚŘENÍ - CELKY</t>
  </si>
  <si>
    <t>KUS</t>
  </si>
  <si>
    <t>1610448389</t>
  </si>
  <si>
    <t>A1</t>
  </si>
  <si>
    <t>"zaměření skut. provedení stavby "1</t>
  </si>
  <si>
    <t>02940</t>
  </si>
  <si>
    <t>OSTATNÍ POŽADAVKY - VYPRACOVÁNÍ DOKUMENTACE</t>
  </si>
  <si>
    <t>1019805923</t>
  </si>
  <si>
    <t>A2</t>
  </si>
  <si>
    <t xml:space="preserve">"RDS"  1</t>
  </si>
  <si>
    <t>5</t>
  </si>
  <si>
    <t>02944</t>
  </si>
  <si>
    <t>OSTAT POŽADAVKY - DOKUMENTACE SKUTEČ PROVEDENÍ V DIGIT FORMĚ</t>
  </si>
  <si>
    <t>-1011587152</t>
  </si>
  <si>
    <t>A3</t>
  </si>
  <si>
    <t xml:space="preserve">1 </t>
  </si>
  <si>
    <t>6</t>
  </si>
  <si>
    <t>02990.R</t>
  </si>
  <si>
    <t>OSTATNÍ POŽADAVKY - INFORMAČNÍ TABULE</t>
  </si>
  <si>
    <t>-288627898</t>
  </si>
  <si>
    <t>Poznámka k souboru cen:_x000d_
položka zahrnuje: - dodání a osazení informačních tabulí v předepsaném provedení a množství s obsahem předepsaným zadavatelem - veškeré nosné a upevňovací konstrukce - demontáž a odvoz po skončení platnosti - případně nutné opravy poškozených čátí během platnosti</t>
  </si>
  <si>
    <t>A4</t>
  </si>
  <si>
    <t>1 "1 ks info tabule</t>
  </si>
  <si>
    <t>7</t>
  </si>
  <si>
    <t>02991.R</t>
  </si>
  <si>
    <t>-1186579482</t>
  </si>
  <si>
    <t>Poznámka k souboru cen:_x000d_
položka zahrnuje: - dodání a osazení informačních tabulí v předepsaném provedení a množství s obsahem předepsaným zadavatelem - veškeré nosné a upevňovací konstrukce - základové konstrukce včetně nutných zemních prací - případně nutné opravy poškozených čátí během platnosti</t>
  </si>
  <si>
    <t>A5</t>
  </si>
  <si>
    <t>"Pamětní deska s osazením na kamenném podstavci s textem dle vzoru objednatele, min. rozměr 40 x 30cm. "1</t>
  </si>
  <si>
    <t>SO 001 - Připrava územi a zařizeni staveniště - způsobilé výdaje na hlavní aktivitu projektu</t>
  </si>
  <si>
    <t>1 - Zemní práce</t>
  </si>
  <si>
    <t>9 - Ostatní konstrukce a práce</t>
  </si>
  <si>
    <t>02851</t>
  </si>
  <si>
    <t>PRŮZKUMNÉ PRÁCE DIAGNOSTIKY KONSTRUKCÍ NA POVRCHU</t>
  </si>
  <si>
    <t>-82555969</t>
  </si>
  <si>
    <t>1 "pasportizace A5 sledování stavebně technického stavu během stavebních prací kapličky v Bělečku</t>
  </si>
  <si>
    <t>02930</t>
  </si>
  <si>
    <t>OSTATNÍ POŽADAVKY - UMĚLECKÁ DÍLA</t>
  </si>
  <si>
    <t>-1758191876</t>
  </si>
  <si>
    <t>Poznámka k souboru cen:_x000d_
zahrnuje veškeré náklady spojené s objednatelem požadovanými pracemi a díly</t>
  </si>
  <si>
    <t>1" přesun pomníčku o cca 10 m</t>
  </si>
  <si>
    <t>Zemní práce</t>
  </si>
  <si>
    <t>11120</t>
  </si>
  <si>
    <t>uloženo na skládku vlastníka, poplatek za skládku nebude účtován</t>
  </si>
  <si>
    <t>M2</t>
  </si>
  <si>
    <t>-1397812018</t>
  </si>
  <si>
    <t>Poznámka k souboru cen:_x000d_
odstranění křovin a stromů do průměru 100 mm doprava dřevin bez ohledu na vzdálenost spálení na hromadách nebo štěpkování</t>
  </si>
  <si>
    <t>25</t>
  </si>
  <si>
    <t>11201</t>
  </si>
  <si>
    <t>1993142565</t>
  </si>
  <si>
    <t>Poznámka k souboru cen:_x000d_
Kácení stromů se měří v [ks] poražených stromů (průměr stromů se měří v místě řezu) a zahrnuje zejména: - poražení stromu a osekání větví - spálení větví na hromadách nebo štěpkování - dopravu a uložení kmenů, případné další práce s nimi dle pokynů zadávací dokumentace Odstranění pařezů se měří v [ks] vytrhaných nebo vykopaných pařezů a zahrnuje zejména: - vytrhání nebo vykopání pařezů - veškeré zemní práce spojené s odstraněním pařezů - dopravu a uložení pařezů, případně další práce s nimi dle pokynů zadávací dokumentace - zásyp jam po pařezech</t>
  </si>
  <si>
    <t xml:space="preserve">84 </t>
  </si>
  <si>
    <t>9</t>
  </si>
  <si>
    <t>Ostatní konstrukce a práce</t>
  </si>
  <si>
    <t>91345.R</t>
  </si>
  <si>
    <t>NIVELAČNÍ ZNAČKY KOVOVÉ</t>
  </si>
  <si>
    <t>951750668</t>
  </si>
  <si>
    <t>Poznámka k souboru cen:_x000d_
položka zahrnuje: - dodání a osazení nivelační značky včetně nutných zemních prací - vnitrostaveništní a mimostaveništní dopravu</t>
  </si>
  <si>
    <t xml:space="preserve">1 "Nový nivelační bod" </t>
  </si>
  <si>
    <t>SO 001. - Připrava územi a zařizeni staveniště - nezpůsobilé výdaje projektu</t>
  </si>
  <si>
    <t>03100</t>
  </si>
  <si>
    <t>ZAŘÍZENÍ STAVENIŠTĚ - ZŘÍZENÍ, PROVOZ, DEMONTÁŽ</t>
  </si>
  <si>
    <t>603574233</t>
  </si>
  <si>
    <t>Poznámka k souboru cen:_x000d_
zahrnuje objednatelem povolené náklady na pořízení (event. pronájem), provozování, udržování a likvidaci zhotovitelova zařízení</t>
  </si>
  <si>
    <t>B1</t>
  </si>
  <si>
    <t>806,31</t>
  </si>
  <si>
    <t>C1</t>
  </si>
  <si>
    <t>258,1</t>
  </si>
  <si>
    <t>B9</t>
  </si>
  <si>
    <t>91,25</t>
  </si>
  <si>
    <t>A14</t>
  </si>
  <si>
    <t>459,05</t>
  </si>
  <si>
    <t>B14</t>
  </si>
  <si>
    <t>331,29</t>
  </si>
  <si>
    <t>A15</t>
  </si>
  <si>
    <t>B15</t>
  </si>
  <si>
    <t>SO 101 - Modernizace silnice II/298</t>
  </si>
  <si>
    <t>A16</t>
  </si>
  <si>
    <t>790,34</t>
  </si>
  <si>
    <t>Soupis:</t>
  </si>
  <si>
    <t>B23</t>
  </si>
  <si>
    <t>12442,62</t>
  </si>
  <si>
    <t>SO 101.1 H - Modernizace silnice II/298 úsek 1 - způsobilé výdaje na hlavní aktivitu projektu</t>
  </si>
  <si>
    <t>C23</t>
  </si>
  <si>
    <t>11877,05</t>
  </si>
  <si>
    <t>5 - Komunikace</t>
  </si>
  <si>
    <t>014101.R1</t>
  </si>
  <si>
    <t>POPLATKY ZA SKLÁDKU</t>
  </si>
  <si>
    <t>M3</t>
  </si>
  <si>
    <t>-1623278140</t>
  </si>
  <si>
    <t>Poznámka k souboru cen:_x000d_
zahrnuje veškeré poplatky provozovateli skládky související s uložením odpadu na skládce.</t>
  </si>
  <si>
    <t>1682*0,25 "z pol. 12931</t>
  </si>
  <si>
    <t>806,31 "z pol. 123736</t>
  </si>
  <si>
    <t>258,1 "z pol. 126736</t>
  </si>
  <si>
    <t>D1</t>
  </si>
  <si>
    <t>"Celkem: "A1+B1+C1</t>
  </si>
  <si>
    <t>014101.R2</t>
  </si>
  <si>
    <t>1119701754</t>
  </si>
  <si>
    <t xml:space="preserve">"beton </t>
  </si>
  <si>
    <t>408,25*0,15*0,3 "z pol. 11352</t>
  </si>
  <si>
    <t>11352</t>
  </si>
  <si>
    <t>ODSTRANĚNÍ CHODNÍKOVÝCH A SILNIČNÍCH OBRUBNÍKŮ BETONOVÝCH</t>
  </si>
  <si>
    <t>M</t>
  </si>
  <si>
    <t>-616549277</t>
  </si>
  <si>
    <t>Poznámka k souboru cen:_x000d_
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</si>
  <si>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A12</t>
  </si>
  <si>
    <t xml:space="preserve">408,25 </t>
  </si>
  <si>
    <t>11372</t>
  </si>
  <si>
    <t>materiál bude odvezen a protokolárně uložen vv areálu cestmistrovství Holice, poplatek za skládku nebude účtován</t>
  </si>
  <si>
    <t>1510308109</t>
  </si>
  <si>
    <t>A13</t>
  </si>
  <si>
    <t>10803,13*0,1</t>
  </si>
  <si>
    <t>113763</t>
  </si>
  <si>
    <t>FRÉZOVÁNÍ DRÁŽKY PRŮŘEZU DO 300MM2 V ASFALTOVÉ VOZOVCE</t>
  </si>
  <si>
    <t>-8153933</t>
  </si>
  <si>
    <t>Poznámka k souboru cen:_x000d_
Položka zahrnuje veškerou manipulaci s vybouranou sutí a s vybouranými hmotami vč. uložení na skládku.</t>
  </si>
  <si>
    <t>A11</t>
  </si>
  <si>
    <t xml:space="preserve">962+50  "Hlavní - zálivka u silničních obrub délka 962m, příčné pracovní délka 50m</t>
  </si>
  <si>
    <t>121102</t>
  </si>
  <si>
    <t>SEJMUTÍ ORNICE NEBO LESNÍ PŮDY S ODVOZEM DO 2KM</t>
  </si>
  <si>
    <t>907117710</t>
  </si>
  <si>
    <t>Poznámka k souboru cen:_x000d_
položka zahrnuje sejmutí ornice bez ohledu na tloušťku vrstvy a její vodorovnou dopravu nezahrnuje uložení na trvalou skládku</t>
  </si>
  <si>
    <t>A8</t>
  </si>
  <si>
    <t>5503,5*0,15</t>
  </si>
  <si>
    <t>123732</t>
  </si>
  <si>
    <t>ODKOP PRO SPOD STAVBU SILNIC A ŽELEZNIC TŘ. I, ODVOZ DO 2KM</t>
  </si>
  <si>
    <t>1890489710</t>
  </si>
  <si>
    <t>Poznámka k souboru cen:_x000d_
položka zahrnuje: - vodorovná a svislá doprava, přemístění, přeložení, manipulace s výkopkem - kompletní provedení vykopávky nezapažené i zapažené - ošetření výkopiště po celou dobu práce v něm vč. klimatických opatření - ztížení vykopávek v blízkosti podzemního vedení, konstrukcí a objektů vč. jejich dočasného zajištění - ztížení pod vodou, v okolí výbušnin, ve stísněných prostorech a pod. - příplatek za lepivost - těžení po vrstvách, pásech a po jiných nutných částech (figurách) - čerpání vody vč. čerpacích jímek, potrubí a pohotovostní čerpací soupravy (viz ustanovení k pol. 1151,2) - potřebné snížení hladiny podzemní vody - těžení a rozpojování jednotlivých balvanů - vytahování a nošení výkopku - svahování a přesvah. svahů do konečného tvaru, výměna hornin v podloží a v pláni znehodnocené klimatickými vlivy - ruční vykopávky, odstranění kořenů a napadávek - pažení, vzepření a rozepření vč. přepažování (vyjma štětových stěn) - úpravu, ochranu a očištění dna, základové spáry, stěn a svahů - zhutnění podloží, případně i svahů vč. svahování - zřízení stupňů v podloží a lavic na svazích, není-li pro tyto práce zřízena samostatná položka - udržování výkopiště a jeho ochrana proti vodě - odvedení nebo obvedení vody v okolí výkopiště a ve výkopišti - třídění výkopku - veškeré pomocné konstrukce umožňující provedení vykopávky (příjezdy, sjezdy, nájezdy, lešení, podpěr. konstr., přemostění, zpevněné plochy, zakrytí a pod.) - nezahrnuje uložení zeminy (na skládku, do násypu) ani poplatky za skládku, vykazují se v položce č.0141**</t>
  </si>
  <si>
    <t xml:space="preserve">459,05  </t>
  </si>
  <si>
    <t xml:space="preserve">331,29 </t>
  </si>
  <si>
    <t>C14</t>
  </si>
  <si>
    <t>"Celkem: "A14+B14 "pro násypy A14 dosypávky</t>
  </si>
  <si>
    <t>8</t>
  </si>
  <si>
    <t>123736</t>
  </si>
  <si>
    <t>ODKOP PRO SPOD STAVBU SILNIC A ŽELEZNIC TŘ. I, ODVOZ DO 12KM</t>
  </si>
  <si>
    <t>-1782289386</t>
  </si>
  <si>
    <t>1596,65-790,34</t>
  </si>
  <si>
    <t>125732</t>
  </si>
  <si>
    <t>VYKOPÁVKY ZE ZEMNÍKŮ A SKLÁDEK TŘ. I, ODVOZ DO 2KM</t>
  </si>
  <si>
    <t>142532354</t>
  </si>
  <si>
    <t>Poznámka k souboru cen:_x000d_
položka zahrnuje: - vodorovná a svislá doprava, přemístění, přeložení, manipulace s výkopkem - kompletní provedení vykopávky nezapažené i zapažené - ošetření výkopiště po celou dobu práce v něm vč. klimatických opatření - ztížení vykopávek v blízkosti podzemního vedení, konstrukcí a objektů vč. jejich dočasného zajištění - ztížení pod vodou, v okolí výbušnin, ve stísněných prostorech a pod. - příplatek za lepivost - těžení po vrstvách, pásech a po jiných nutných částech (figurách) - čerpání vody vč. čerpacích jímek, potrubí a pohotovostní čerpací soupravy (viz ustanovení k pol. 1151,2) - potřebné snížení hladiny podzemní vody - těžení a rozpojování jednotlivých balvanů - vytahování a nošení výkopku - ruční vykopávky, odstranění kořenů a napadávek - pažení, vzepření a rozepření vč. přepažování (vyjma štětových stěn) - úpravu, ochranu a očištění dna, základové spáry, stěn a svahů - udržování výkopiště a jeho ochrana proti vodě - odvedení nebo obvedení vody v okolí výkopiště a ve výkopišti - třídění výkopku - veškeré pomocné konstrukce umožňující provedení vykopávky (příjezdy, sjezdy, nájezdy, lešení, podpěr. konstr., přemostění, zpevněné plochy, zakrytí a pod.) položka nezahrnuje: - práce spojené s otvírkou zemníku</t>
  </si>
  <si>
    <t>C15</t>
  </si>
  <si>
    <t>"Celkem: "A15+B15 "pro násypy A15 dosypávky</t>
  </si>
  <si>
    <t>10</t>
  </si>
  <si>
    <t>126736</t>
  </si>
  <si>
    <t>ZŘÍZENÍ STUPŇŮ V PODLOŽÍ NÁSYPŮ TŘ. I, ODVOZ DO 12KM</t>
  </si>
  <si>
    <t>-490590164</t>
  </si>
  <si>
    <t>Poznámka k souboru cen:_x000d_
položka zahrnuje: - vodorovná a svislá doprava, přemístění, přeložení, manipulace s výkopkem - kompletní provedení vykopávky nezapažené i zapažené - ošetření výkopiště po celou dobu práce v něm vč. klimatických opatření - ztížení vykopávek v blízkosti podzemního vedení, konstrukcí a objektů vč. jejich dočasného zajištění - ztížení pod vodou, v okolí výbušnin, ve stísněných prostorech a pod. - příplatek za lepivost - těžení po vrstvách, pásech a po jiných nutných částech (figurách) - čerpání vody vč. čerpacích jímek, potrubí a pohotovostní čerpací soupravy (viz ustanovení k pol. 1151,2) - potřebné snížení hladiny podzemní vody - těžení a rozpojování jednotlivých balvanů - vytahování a nošení výkopku - ruční vykopávky, odstranění kořenů a napadávek - pažení, vzepření a rozepření vč. přepažování (vyjma štětových stěn) - udržování výkopiště a jeho ochrana proti vodě - odvedení nebo obvedení vody v okolí výkopiště a ve výkopišti - třídění výkopku - veškeré pomocné konstrukce umožňující provedení vykopávky (příjezdy, sjezdy, nájezdy, lešení, podpěr. konstr., přemostění, zpevněné plochy, zakrytí a pod.) - nezahrnuje uložení zeminy (na skládku, do násypu) ani poplatky za skládku, vykazují se v položce č.0141**</t>
  </si>
  <si>
    <t>11</t>
  </si>
  <si>
    <t>12931</t>
  </si>
  <si>
    <t>ČIŠTĚNÍ PŘÍKOPŮ OD NÁNOSU DO 0,25M3/M</t>
  </si>
  <si>
    <t>-859664773</t>
  </si>
  <si>
    <t>Poznámka k souboru cen:_x000d_
- vodorovná a svislá doprava, přemístění, přeložení, manipulace s výkopkem a uložení na skládku (bez poplatku)</t>
  </si>
  <si>
    <t xml:space="preserve">1682 </t>
  </si>
  <si>
    <t>12</t>
  </si>
  <si>
    <t>171103</t>
  </si>
  <si>
    <t>ULOŽENÍ SYPANINY DO NÁSYPŮ SE ZHUTNĚNÍM DO 100% PS</t>
  </si>
  <si>
    <t>-419518711</t>
  </si>
  <si>
    <t>Poznámka k souboru cen:_x000d_
položka zahrnuje: - kompletní provedení zemní konstrukce vč. výběru vhodného materiálu - úprava ukládaného materiálu vlhčením, tříděním, promícháním nebo vysoušením, příp. jiné úpravy za účelem zlepšení jeho mech. vlastností - hutnění i různé míry hutnění - ošetření úložiště po celou dobu práce v něm vč. klimatických opatření - ztížení v okolí vedení, konstrukcí a objektů a jejich dočasné zajištění - ztížení provádění vč. hutnění ve ztížených podmínkách a stísněných prostorech - ztížené ukládání sypaniny pod vodu - ukládání po vrstvách a po jiných nutných částech (figurách) vč. dosypávek - spouštění a nošení materiálu - výměna částí zemní konstrukce znehodnocené klimatickými vlivy - ruční hutnění a výplň jam a prohlubní v podloží - úprava, očištění, ochrana a zhutnění podloží - svahování, hutnění a uzavírání povrchů svahů - zřízení lavic na svazích - udržování úložiště a jeho ochrana proti vodě - odvedení nebo obvedení vody v okolí úložiště a v úložišti - veškeré pomocné konstrukce umožňující provedení zemní konstrukce (příjezdy, sjezdy, nájezdy, lešení, podpěrné konstrukce, přemostění, zpevněné plochy, zakrytí a pod.)</t>
  </si>
  <si>
    <t>A9</t>
  </si>
  <si>
    <t>" - násyp zazubení"367,80</t>
  </si>
  <si>
    <t>" - ostatní"91,25</t>
  </si>
  <si>
    <t>C9</t>
  </si>
  <si>
    <t>"Celkem: "A9+B9</t>
  </si>
  <si>
    <t>13</t>
  </si>
  <si>
    <t>17120</t>
  </si>
  <si>
    <t>ULOŽENÍ SYPANINY DO NÁSYPŮ A NA SKLÁDKY BEZ ZHUTNĚNÍ</t>
  </si>
  <si>
    <t>1622784985</t>
  </si>
  <si>
    <t>Poznámka k souboru cen:_x000d_
položka zahrnuje: - kompletní provedení zemní konstrukce do předepsaného tvaru - ošetření úložiště po celou dobu práce v něm vč. klimatických opatření - ztížení v okolí vedení, konstrukcí a objektů a jejich dočasné zajištění - ztížení provádění ve ztížených podmínkách a stísněných prostorech - ztížené ukládání sypaniny pod vodu - ukládání po vrstvách a po jiných nutných částech (figurách) vč. dosypávek - spouštění a nošení materiálu - úprava, očištění a ochrana podloží a svahů - svahování, uzavírání povrchů svahů - udržování úložiště a jeho ochrana proti vodě - odvedení nebo obvedení vody v okolí úložiště a v úložišti - veškeré pomocné konstrukce umožňující provedení zemní konstrukce (příjezdy, sjezdy, nájezdy, lešení, podpěrné konstrukce, přemostění, zpevněné plochy, zakrytí a pod.)</t>
  </si>
  <si>
    <t>790,34 "pro násypy A16 dosypávky</t>
  </si>
  <si>
    <t>14</t>
  </si>
  <si>
    <t>17180</t>
  </si>
  <si>
    <t>ULOŽENÍ SYPANINY DO NÁSYPŮ Z NAKUPOVANÝCH MATERIÁLŮ</t>
  </si>
  <si>
    <t>1564665770</t>
  </si>
  <si>
    <t>Poznámka k souboru cen:_x000d_
položka zahrnuje: - kompletní provedení zemní konstrukce (násypového tělesa včetně aktivní zóny) včetně nákupu a dopravy materiálu dle zadávací dokumentace - úprava ukládaného materiálu vlhčením, tříděním, promícháním nebo vysoušením, příp. jiné úpravy za účelem zlepšení jeho mech. vlastností - hutnění i různé míry hutnění - ošetření úložiště po celou dobu práce v něm vč. klimatických opatření - ztížení v okolí vedení, konstrukcí a objektů a jejich dočasné zajištění - ztížení provádění vč. hutnění ve ztížených podmínkách a stísněných prostorech - ztížené ukládání sypaniny pod vodu - ukládání po vrstvách a po jiných nutných částech (figurách) vč. dosypávek - spouštění a nošení materiálu - výměna částí zemní konstrukce znehodnocené klimatickými vlivy - ruční hutnění a výplň jam a prohlubní v podloží - úprava, očištění, ochrana a zhutnění podloží - svahování, hutnění a uzavírání povrchů svahů - zřízení lavic na svazích - udržování úložiště a jeho ochrana proti vodě - odvedení nebo obvedení vody v okolí úložiště a v úložišti - veškeré pomocné konstrukce umožňující provedení zemní konstrukce (příjezdy, sjezdy, nájezdy, lešení, podpěrné konstrukce, přemostění, zpevněné plochy, zakrytí a pod.)</t>
  </si>
  <si>
    <t xml:space="preserve">4391,5*0,2  "V místech rozříšení vozovky doplnění podkladní vrstvy ze ŠDA v tl. 200mm</t>
  </si>
  <si>
    <t>17310</t>
  </si>
  <si>
    <t>ZEMNÍ KRAJNICE A DOSYPÁVKY SE ZHUTNĚNÍM</t>
  </si>
  <si>
    <t>-1290552251</t>
  </si>
  <si>
    <t>Poznámka k souboru cen:_x000d_
položka zahrnuje: - kompletní provedení zemní konstrukce vč. výběru vhodného materiálu - úprava ukládaného materiálu vlhčením, tříděním, promícháním nebo vysoušením, příp. jiné úpravy za účelem zlepšení jeho mech. vlastností - hutnění i různé míry hutnění - ošetření úložiště po celou dobu práce v něm vč. klimatických opatření - ztížení v okolí vedení, konstrukcí a objektů a jejich dočasné zajištění - ztížení provádění vč. hutnění ve ztížených podmínkách a stísněných prostorech - ztížené ukládání sypaniny pod vodu - ukládání po vrstvách a po jiných nutných částech (figurách) vč. dosypávek - spouštění a nošení materiálu - výměna částí zemní konstrukce znehodnocené klimatickými vlivy - ruční hutnění - svahování, hutnění a uzavírání povrchů svahů - udržování úložiště a jeho ochrana proti vodě - odvedení nebo obvedení vody v okolí úložiště a v úložišti - veškeré pomocné konstrukce umožňující provedení zemní konstrukce (příjezdy, sjezdy, nájezdy, lešení, podpěrné konstrukce, přemostění, zpevněné plochy, zakrytí a pod.)</t>
  </si>
  <si>
    <t>A10</t>
  </si>
  <si>
    <t xml:space="preserve">962*0,045+2*1200*0,12    "dosypávka intravilán u obruby délka 962m, plocha 0.045m2, extravilán délka 2x1200m, plocha 0.12m2</t>
  </si>
  <si>
    <t>16</t>
  </si>
  <si>
    <t>18110</t>
  </si>
  <si>
    <t>ÚPRAVA PLÁNĚ SE ZHUTNĚNÍM V HORNINĚ TŘ. I</t>
  </si>
  <si>
    <t>-1241556354</t>
  </si>
  <si>
    <t>Poznámka k souboru cen:_x000d_
položka zahrnuje úpravu pláně včetně vyrovnání výškových rozdílů. Míru zhutnění určuje projekt.</t>
  </si>
  <si>
    <t xml:space="preserve">4391,5 </t>
  </si>
  <si>
    <t>Komunikace</t>
  </si>
  <si>
    <t>17</t>
  </si>
  <si>
    <t>567554.R1</t>
  </si>
  <si>
    <t>VRST PRO OBNOVU A OPR RECYK ZA STUD CEM A ASF EM TL DO 250MM</t>
  </si>
  <si>
    <t>1777344</t>
  </si>
  <si>
    <t>Poznámka k souboru cen:_x000d_
- dodání materiálů předepsaných pro recyklaci za studena - provedení recyklace dle předepsaného technologického předpisu, zhutnění vrstvy v předepsané tloušťce - zřízení vrstvy bez rozlišení šířky, pokládání vrstvy po etapách - úpravu napojení, ukončení - nezahrnuje postřiky, nátěry</t>
  </si>
  <si>
    <t>A20</t>
  </si>
  <si>
    <t>10803,13</t>
  </si>
  <si>
    <t>18</t>
  </si>
  <si>
    <t>567554.R2</t>
  </si>
  <si>
    <t>VRST PRO OBNOVU A OPR RECYK ZA STUD CEM A ASF EM TL DO 250MM - doplnění</t>
  </si>
  <si>
    <t>1121542319</t>
  </si>
  <si>
    <t>A21</t>
  </si>
  <si>
    <t>1639,49</t>
  </si>
  <si>
    <t>19</t>
  </si>
  <si>
    <t>56963</t>
  </si>
  <si>
    <t>ZPEVNĚNÍ KRAJNIC Z RECYKLOVANÉHO MATERIÁLU TL DO 150MM</t>
  </si>
  <si>
    <t>430552619</t>
  </si>
  <si>
    <t>Poznámka k souboru cen:_x000d_
- dodání recyklátu v požadované kvalitě - očištění podkladu - uložení recyklátu dle předepsaného technologického předpisu, zhutnění vrstvy v předepsané tloušťce - zřízení vrstvy bez rozlišení šířky, pokládání vrstvy po etapách, včetně pracovních spar a spojů - úpravu napojení, ukončení - nezahrnuje postřiky, nátěry</t>
  </si>
  <si>
    <t>A19</t>
  </si>
  <si>
    <t xml:space="preserve">1731,715 </t>
  </si>
  <si>
    <t>20</t>
  </si>
  <si>
    <t>572213</t>
  </si>
  <si>
    <t>SPOJOVACÍ POSTŘIK Z EMULZE DO 0,5KG/M2</t>
  </si>
  <si>
    <t>-1154162574</t>
  </si>
  <si>
    <t>Poznámka k souboru cen:_x000d_
- dodání všech předepsaných materiálů pro postřiky v předepsaném množství - provedení dle předepsaného technologického předpisu - zřízení vrstvy bez rozlišení šířky, pokládání vrstvy po etapách - úpravu napojení, ukončení</t>
  </si>
  <si>
    <t>A23</t>
  </si>
  <si>
    <t xml:space="preserve">"Spojovací postřik kationaktivní emulzí 0,45kg/m2, po vyštěpení PS-CP"  12442,62</t>
  </si>
  <si>
    <t xml:space="preserve">"Spojovací postřik kationaktivní emulzí 0,35kg/m2, po vyštěpení PS-CP"   12442,62</t>
  </si>
  <si>
    <t xml:space="preserve">"Spojovací postřik kationaktivní emulzí 0,30kg/m2, po vyštěpení PS-CP"   11877,05</t>
  </si>
  <si>
    <t>D23</t>
  </si>
  <si>
    <t>"Celkem: "A23+B23+C23</t>
  </si>
  <si>
    <t>57475</t>
  </si>
  <si>
    <t>VOZOVKOVÉ VÝZTUŽNÉ VRSTVY Z GEOMŘÍŽOVINY</t>
  </si>
  <si>
    <t>1343387511</t>
  </si>
  <si>
    <t>Poznámka k souboru cen:_x000d_
- dodání geomříže v požadované kvalitě a v množství včetně přesahů (přesahy započteny v jednotkové ceně) - očištění podkladu - pokládka geomříže dle předepsaného technologického předpisu</t>
  </si>
  <si>
    <t>A24</t>
  </si>
  <si>
    <t>1700*7</t>
  </si>
  <si>
    <t>22</t>
  </si>
  <si>
    <t>574A20.R</t>
  </si>
  <si>
    <t>ASFALTOVÝ BETON PRO OBRUSNÉ VRSTVY ACO 8 TL. 20MM</t>
  </si>
  <si>
    <t>2018_OTSKP</t>
  </si>
  <si>
    <t>1335436259</t>
  </si>
  <si>
    <t>Poznámka k souboru cen:_x000d_
- dodání směsi v požadované kvalitě - očištění podkladu - uložení směsi dle předepsaného technologického předpisu, zhutnění vrstvy v předepsané tloušťce - zřízení vrstvy bez rozlišení šířky, pokládání vrstvy po etapách, včetně pracovních spar a spojů - úpravu napojení, ukončení podél obrubníků, dilatačních zařízení, odvodňovacích proužků, odvodňovačů, vpustí, šachet a pod. - nezahrnuje postřiky, nátěry - nezahrnuje těsnění podél obrubníků, dilatačních zařízení, odvodňovacích proužků, odvodňovačů, vpustí, šachet a pod.</t>
  </si>
  <si>
    <t>A22</t>
  </si>
  <si>
    <t>10803,13+1639,49</t>
  </si>
  <si>
    <t>23</t>
  </si>
  <si>
    <t>574A44</t>
  </si>
  <si>
    <t>ASFALTOVÝ BETON PRO OBRUSNÉ VRSTVY ACO 11+, 11S TL. 50MM</t>
  </si>
  <si>
    <t>1226058106</t>
  </si>
  <si>
    <t>A17</t>
  </si>
  <si>
    <t>11311,472</t>
  </si>
  <si>
    <t>24</t>
  </si>
  <si>
    <t>574C68</t>
  </si>
  <si>
    <t>ASFALTOVÝ BETON PRO LOŽNÍ VRSTVY ACL 22+, 22S TL. 70MM</t>
  </si>
  <si>
    <t>182086687</t>
  </si>
  <si>
    <t>A18</t>
  </si>
  <si>
    <t>11311,47*1,05</t>
  </si>
  <si>
    <t>917224</t>
  </si>
  <si>
    <t>SILNIČNÍ A CHODNÍKOVÉ OBRUBY Z BETONOVÝCH OBRUBNÍKŮ ŠÍŘ 150MM</t>
  </si>
  <si>
    <t>-226710005</t>
  </si>
  <si>
    <t>Poznámka k souboru cen:_x000d_
Položka zahrnuje: dodání a pokládku betonových obrubníků o rozměrech předepsaných zadávací dokumentací betonové lože i boční betonovou opěrku.</t>
  </si>
  <si>
    <t>A25</t>
  </si>
  <si>
    <t xml:space="preserve">63+18+5,5+6+347+6+6+9+4+12+8,5+5*4+67+147+65+5+5+97+66+5 </t>
  </si>
  <si>
    <t>26</t>
  </si>
  <si>
    <t>931313</t>
  </si>
  <si>
    <t>TĚSNĚNÍ DILATAČ SPAR ASF ZÁLIVKOU PRŮŘ DO 300MM2</t>
  </si>
  <si>
    <t>922458556</t>
  </si>
  <si>
    <t>Poznámka k souboru cen:_x000d_
položka zahrnuje dodávku a osazení předepsaného materiálu, očištění ploch spáry před úpravou, očištění okolí spáry po úpravě nezahrnuje těsnící profil</t>
  </si>
  <si>
    <t>A26</t>
  </si>
  <si>
    <t>77,15</t>
  </si>
  <si>
    <t>315</t>
  </si>
  <si>
    <t>C30</t>
  </si>
  <si>
    <t>25,19</t>
  </si>
  <si>
    <t>D30</t>
  </si>
  <si>
    <t>59,57</t>
  </si>
  <si>
    <t>B31</t>
  </si>
  <si>
    <t>0,75</t>
  </si>
  <si>
    <t>SO 101.1 V - Modernizace silnice II/298 úsek 1 -způsobilé výdaje na vedlejší aktivity projektu</t>
  </si>
  <si>
    <t>4 - Vodorovné konstrukce</t>
  </si>
  <si>
    <t>8 - Potrubí</t>
  </si>
  <si>
    <t>-1027243306</t>
  </si>
  <si>
    <t>B30</t>
  </si>
  <si>
    <t>14,58 "z pol. 123736</t>
  </si>
  <si>
    <t>25,19 "z pol. 131736</t>
  </si>
  <si>
    <t>59,57 "z pol. 11332</t>
  </si>
  <si>
    <t>E30</t>
  </si>
  <si>
    <t>"Celkem: "B30+C30+D30</t>
  </si>
  <si>
    <t>-240768588</t>
  </si>
  <si>
    <t>A31</t>
  </si>
  <si>
    <t>57,84*0,15*0,3 "z pol. 11352</t>
  </si>
  <si>
    <t>29,8*0,025" z pol. 969546</t>
  </si>
  <si>
    <t>C31</t>
  </si>
  <si>
    <t>"Celkem: "A31+B31</t>
  </si>
  <si>
    <t>113326</t>
  </si>
  <si>
    <t>ODSTRAN PODKL ZPEVNĚNÝCH PLOCH Z KAMENIVA NESTMEL, ODVOZ DO 12KM</t>
  </si>
  <si>
    <t>388396587</t>
  </si>
  <si>
    <t>189,11*1,05*0,3 "Demolice stávajících sjezdů tl. 300mm</t>
  </si>
  <si>
    <t>728768781</t>
  </si>
  <si>
    <t>57,84</t>
  </si>
  <si>
    <t>1852905935</t>
  </si>
  <si>
    <t>315,003*1,05*0,1</t>
  </si>
  <si>
    <t>1843056920</t>
  </si>
  <si>
    <t>6,15+2*4+63 "zálivku u silničních obrub délka 96.15m, u ŠŽ délka 2x4m A10 na styku se stavem 63m</t>
  </si>
  <si>
    <t>1189725696</t>
  </si>
  <si>
    <t>4,33 "pro dosypávku</t>
  </si>
  <si>
    <t>-753356208</t>
  </si>
  <si>
    <t>18,91-4,33</t>
  </si>
  <si>
    <t>-314393854</t>
  </si>
  <si>
    <t>131736</t>
  </si>
  <si>
    <t>HLOUBENÍ JAM ZAPAŽ I NEPAŽ TŘ. I, ODVOZ DO 12KM</t>
  </si>
  <si>
    <t>-1124238650</t>
  </si>
  <si>
    <t>Poznámka k souboru cen:_x000d_
položka zahrnuje: - vodorovná a svislá doprava, přemístění, přeložení, manipulace s výkopkem - kompletní provedení vykopávky nezapažené i zapažené - ošetření výkopiště po celou dobu práce v něm vč. klimatických opatření - ztížení vykopávek v blízkosti podzemního vedení, konstrukcí a objektů vč. jejich dočasného zajištění - ztížení pod vodou, v okolí výbušnin, ve stísněných prostorech a pod. - příplatek za lepivost - těžení po vrstvách, pásech a po jiných nutných částech (figurách) - čerpání vody vč. čerpacích jímek, potrubí a pohotovostní čerpací soupravy (viz ustanovení k pol. 1151,2) - potřebné snížení hladiny podzemní vody - těžení a rozpojování jednotlivých balvanů - vytahování a nošení výkopku - svahování a přesvah. svahů do konečného tvaru, výměna hornin v podloží a v pláni znehodnocené klimatickými vlivy - ruční vykopávky, odstranění kořenů a napadávek - pažení, vzepření a rozepření vč. přepažování (vyjma štětových stěn) - úpravu, ochranu a očištění dna, základové spáry, stěn a svahů - odvedení nebo obvedení vody v okolí výkopiště a ve výkopišti - třídění výkopku - veškeré pomocné konstrukce umožňující provedení vykopávky (příjezdy, sjezdy, nájezdy, lešení, podpěr. konstr., přemostění, zpevněné plochy, zakrytí a pod.) - nezahrnuje uložení zeminy (na skládku, do násypu) ani poplatky za skládku, vykazují se v položce č.0141**</t>
  </si>
  <si>
    <t>(28,3*0,89)</t>
  </si>
  <si>
    <t>813226080</t>
  </si>
  <si>
    <t>-1577794292</t>
  </si>
  <si>
    <t>21,75</t>
  </si>
  <si>
    <t>-1779217025</t>
  </si>
  <si>
    <t>96,15*0,045</t>
  </si>
  <si>
    <t>17481</t>
  </si>
  <si>
    <t>ZÁSYP JAM A RÝH Z NAKUPOVANÝCH MATERIÁLŮ</t>
  </si>
  <si>
    <t>-608355311</t>
  </si>
  <si>
    <t>Poznámka k souboru cen:_x000d_
položka zahrnuje: - kompletní provedení zemní konstrukce včetně nákupu a dopravy materiálu dle zadávací dokumentace - úprava ukládaného materiálu vlhčením, tříděním, promícháním nebo vysoušením, příp. jiné úpravy za účelem zlepšení jeho mech. vlastností - hutnění i různé míry hutnění - ošetření úložiště po celou dobu práce v něm vč. klimatických opatření - ztížení v okolí vedení, konstrukcí a objektů a jejich dočasné zajištění - ztížení provádění vč. hutnění ve ztížených podmínkách a stísněných prostorech - ztížené ukládání sypaniny pod vodu - ukládání po vrstvách a po jiných nutných částech (figurách) vč. dosypávek - spouštění a nošení materiálu - výměna částí zemní konstrukce znehodnocené klimatickými vlivy - udržování úložiště a jeho ochrana proti vodě - odvedení nebo obvedení vody v okolí úložiště a v úložišti - veškeré pomocné konstrukce umožňující provedení zemní konstrukce (příjezdy, sjezdy, nájezdy, lešení, podpěrné konstrukce, přemostění, zpevněné plochy, zakrytí a pod.)</t>
  </si>
  <si>
    <t xml:space="preserve">"Zásyp rýhy ŠDA (R-mat)"  0,44*(5,7+7+7+8,6)</t>
  </si>
  <si>
    <t>17581</t>
  </si>
  <si>
    <t>OBSYP POTRUBÍ A OBJEKTŮ Z NAKUPOVANÝCH MATERIÁLŮ</t>
  </si>
  <si>
    <t>-1655100358</t>
  </si>
  <si>
    <t>Poznámka k souboru cen:_x000d_
položka zahrnuje: - kompletní provedení zemní konstrukce včetně nákupu a dopravy materiálu dle zadávací dokumentace - úprava ukládaného materiálu vlhčením, tříděním, promícháním nebo vysoušením, příp. jiné úpravy za účelem zlepšení jeho mech. vlastností - hutnění i různé míry hutnění - ošetření úložiště po celou dobu práce v něm vč. klimatických opatření - ztížení v okolí vedení, konstrukcí a objektů a jejich dočasné zajištění - ztížení provádění vč. hutnění ve ztížených podmínkách a stísněných prostorech - ztížené ukládání sypaniny pod vodu - ukládání po vrstvách a po jiných nutných částech (figurách) vč. dosypávek - spouštění a nošení materiálu - výměna částí zemní konstrukce znehodnocené klimatickými vlivy - ruční hutnění a výplň jam a prohlubní v podloží - úprava, očištění, ochrana a zhutnění podloží - svahování, hutnění a uzavírání povrchů svahů - zřízení lavic na svazích - udržování úložiště a jeho ochrana proti vodě - odvedení nebo obvedení vody v okolí úložiště a v úložišti - veškeré pomocné konstrukce umožňující provedení zemní konstrukce (příjezdy, sjezdy, nájezdy, lešení, podpěrné konstrukce, přemostění, zpevněné plochy, zakrytí a pod.) - zemina vytlačená potrubím o DN do 180mm se od kubatury obsypů neodečítá</t>
  </si>
  <si>
    <t>0,23*(5,7+7+7+8,6) "ŠPA hutnění po 0,15m</t>
  </si>
  <si>
    <t>-907566327</t>
  </si>
  <si>
    <t>208,2</t>
  </si>
  <si>
    <t>Vodorovné konstrukce</t>
  </si>
  <si>
    <t>45131A</t>
  </si>
  <si>
    <t>PODKLADNÍ A VÝPLŇOVÉ VRSTVY Z PROSTÉHO BETONU C20/25</t>
  </si>
  <si>
    <t>-1666688329</t>
  </si>
  <si>
    <t>Poznámka k souboru cen:_x000d_
- dodání čerstvého betonu (betonové směsi) požadované kvality, jeho uložení do požadovaného tvaru při jakékoliv hustotě výztuže, konzistenci čerstvého betonu a způsobu hutnění, ošetření a ochranu betonu, - zhotovení nepropustného, mrazuvzdorného betonu a betonu požadované trvanlivosti a vlastností, - užití potřebných přísad a technologií výroby betonu, - zřízení pracovních a dilatačních spar, včetně potřebných úprav, výplně, vložek, opracování, očištění a ošetření, - bednění požadovaných konstr. (i ztracené) s úpravou dle požadované kvality povrchu betonu, včetně odbedňovacích a odskružovacích prostředků, - podpěrné konstr. (skruže) a lešení všech druhů pro bednění, uložení čerstvého betonu, výztuže a doplňkových konstr., vč. požadovaných otvorů, ochranných a bezpečnostních opatření a základů těchto konstrukcí a lešení, - vytvoření kotevních čel, kapes, nálitků, a sedel, - zřízení všech požadovaných otvorů, kapes, výklenků, prostupů, dutin, drážek a pod., vč. ztížení práce a úprav kolem nich, - úpravy pro osazení výztuže, doplňkových konstrukcí a vybavení, - úpravy povrchu pro položení požadované izolace, povlaků a nátěrů, případně vyspravení, - ztížení práce u kabelových a injektážních trubek a ostatních zařízení osazovaných do betonu, - konstrukce betonových kloubů, upevnění kotevních prvků a doplňkových konstrukcí, - nátěry zabraňující soudržnost betonu a bednění, - výplň, těsnění a tmelení spar a spojů, - opatření povrchů betonu izolací proti zemní vlhkosti v částech, kde přijdou do styku se zeminou nebo kamenivem, - případné zřízení spojovací vrstvy u základů, - úpravy pro osazení zařízení ochrany konstrukce proti vlivu bludných proudů</t>
  </si>
  <si>
    <t>(6.7+8.6+8.9+10.4)*0,15</t>
  </si>
  <si>
    <t>465512</t>
  </si>
  <si>
    <t>DLAŽBY Z LOMOVÉHO KAMENE NA MC</t>
  </si>
  <si>
    <t>816447189</t>
  </si>
  <si>
    <t>Poznámka k souboru cen:_x000d_
položka zahrnuje: - nutné zemní práce (svahování, úpravu pláně a pod.) - zřízení spojovací vrstvy - zřízení lože dlažby z cementové malty předepsané kvality a předepsané tloušťky - dodávku a položení dlažby z lomového kamene do předepsaného tvaru - spárování, těsnění, tmelení a vyplnění spar MC případně s vyklínováním - úprava povrchu pro odvedení srážkové vody - nezahrnuje podklad pod dlažbu, vykazuje se samostatně položkami SD 45</t>
  </si>
  <si>
    <t>(6.7+8.6+8.9+10.4)*0,2</t>
  </si>
  <si>
    <t>467315</t>
  </si>
  <si>
    <t>STUPNĚ A PRAHY VODNÍCH KORYT Z PROSTÉHO BETONU C30/37</t>
  </si>
  <si>
    <t>-768320498</t>
  </si>
  <si>
    <t>Poznámka k souboru cen:_x000d_
položka zahrnuje: - nutné zemní práce (hloubení rýh apod.) - dodání čerstvého betonu (betonové směsi) požadované kvality, jeho uložení do požadovaného tvaru při jakékoliv konzistenci čerstvého betonu a způsobu hutnění, ošetření a ochranu betonu, - zhotovení nepropustného, mrazuvzdorného betonu a betonu požadované trvanlivosti a vlastností, - užití potřebných přísad a technologií výroby betonu, - zřízení pracovních a dilatačních spar, včetně potřebných úprav, výplně, vložek, opracování, očištění a ošetření, - bednění požadovaných konstr. (i ztracené) s úpravou dle požadované kvality povrchu betonu, včetně odbedňovacích a odskružovacích prostředků, - podpěrné konstr. (skruže) a lešení všech druhů pro bednění, uložení čerstvého betonu, výztuže a doplňkových konstr., vč. požadovaných otvorů, ochranných a bezpečnostních opatření a základů těchto konstrukcí a lešení, - vytvoření kotevních čel, kapes, nálitků, a sedel, - zřízení všech požadovaných otvorů, kapes, výklenků, prostupů, dutin, drážek a pod., vč. ztížení práce a úprav kolem nich, - úpravy pro osazení doplňkových konstrukcí a vybavení, - úpravy povrchu pro položení požadované izolace, povlaků a nátěrů, případně vyspravení, - konstrukce betonových kloubů, upevnění kotevních prvků a doplňkových konstrukcí, - nátěry zabraňující soudržnost betonu a bednění, - výplň, těsnění a tmelení spar a spojů, - opatření povrchů betonu izolací proti zemní vlhkosti v částech, kde přijdou do styku se zeminou nebo kamenivem, - případné zřízení spojovací vrstvy u základů</t>
  </si>
  <si>
    <t>(0,22*0,2)*(4+5+5+6)</t>
  </si>
  <si>
    <t>56334</t>
  </si>
  <si>
    <t>VOZOVKOVÉ VRSTVY ZE ŠTĚRKODRTI TL. DO 200MM</t>
  </si>
  <si>
    <t>-2026026700</t>
  </si>
  <si>
    <t>Poznámka k souboru cen:_x000d_
- dodání kameniva předepsané kvality a zrnitosti - rozprostření a zhutnění vrstvy v předepsané tloušťce - zřízení vrstvy bez rozlišení šířky, pokládání vrstvy po etapách - nezahrnuje postřiky, nátěry</t>
  </si>
  <si>
    <t>189,11*1,1</t>
  </si>
  <si>
    <t>56361</t>
  </si>
  <si>
    <t>VOZOVKOVÉ VRSTVY Z RECYKLOVANÉHO MATERIÁLU TL DO 50MM</t>
  </si>
  <si>
    <t>-278735088</t>
  </si>
  <si>
    <t>189,11*1,05</t>
  </si>
  <si>
    <t>572123</t>
  </si>
  <si>
    <t>INFILTRAČNÍ POSTŘIK Z EMULZE DO 1,0KG/M2</t>
  </si>
  <si>
    <t>-363904855</t>
  </si>
  <si>
    <t>A28</t>
  </si>
  <si>
    <t>198,57</t>
  </si>
  <si>
    <t>-1272155207</t>
  </si>
  <si>
    <t>A27</t>
  </si>
  <si>
    <t>2*330,75</t>
  </si>
  <si>
    <t>-1167867131</t>
  </si>
  <si>
    <t xml:space="preserve">189,111"  ""Konstrukce sjezdů</t>
  </si>
  <si>
    <t xml:space="preserve">315,003  "Napojení MK: obrusná vrstva</t>
  </si>
  <si>
    <t>"Celkem: "A23+B23</t>
  </si>
  <si>
    <t>-1866757960</t>
  </si>
  <si>
    <t>315*1,05</t>
  </si>
  <si>
    <t>Potrubí</t>
  </si>
  <si>
    <t>899523</t>
  </si>
  <si>
    <t>OBETONOVÁNÍ POTRUBÍ Z PROSTÉHO BETONU DO C16/20</t>
  </si>
  <si>
    <t>-911613236</t>
  </si>
  <si>
    <t>A29</t>
  </si>
  <si>
    <t>0,22*(5,7+7+7+8,6)-0,88</t>
  </si>
  <si>
    <t>27</t>
  </si>
  <si>
    <t>497524541</t>
  </si>
  <si>
    <t>96,15</t>
  </si>
  <si>
    <t>28</t>
  </si>
  <si>
    <t>918346</t>
  </si>
  <si>
    <t>PROPUSTY Z TRUB DN 400MM</t>
  </si>
  <si>
    <t>32762838</t>
  </si>
  <si>
    <t>Poznámka k souboru cen:_x000d_
Položka zahrnuje: - dodání a položení potrubí z trub z dokumentací předepsaného materiálu a předepsaného průměru - případné úpravy trub (zkrácení, šikmé seříznutí) Nezahrnuje podkladní vrstvy a obetonování.</t>
  </si>
  <si>
    <t>5,7+7+7+8,6</t>
  </si>
  <si>
    <t>29</t>
  </si>
  <si>
    <t>-1197019093</t>
  </si>
  <si>
    <t>6,15+2*4+63 "zálivku u silničních obrub délka 96.15m, u ŠŽ délka 2x4m A18 na styku se stavem 63m</t>
  </si>
  <si>
    <t>30</t>
  </si>
  <si>
    <t>935111</t>
  </si>
  <si>
    <t>ŠTĚRBINOVÉ ŽLABY Z BETONOVÝCH DÍLCŮ ŠÍŘ DO 400MM VÝŠ DO 500MM BEZ OBRUBY</t>
  </si>
  <si>
    <t>-724408096</t>
  </si>
  <si>
    <t>Poznámka k souboru cen:_x000d_
položka zahrnuje: - veškerý materiál, výrobky a polotovary, včetně mimostaveništní a vnitrostaveništní dopravy (rovněž přesuny), včetně naložení a složení,případně s uložením. - veškeré práce nutné pro zřízení těchto konstrukcí, včetně zemních prací, lože, ukončení, patek, spárování, úpravy vtoku a výtoku. Měří se v [m] délky osy žlabu bez čistících kusů a odtokových vpustí.</t>
  </si>
  <si>
    <t>31</t>
  </si>
  <si>
    <t>969246</t>
  </si>
  <si>
    <t>VYBOURÁNÍ POTRUBÍ DN DO 400MM KANALIZAČ</t>
  </si>
  <si>
    <t>1280969828</t>
  </si>
  <si>
    <t>Poznámka k souboru cen:_x000d_
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- položka zahrnuje veškeré další práce plynoucí z technologického předpisu a z platných předpisů</t>
  </si>
  <si>
    <t xml:space="preserve"> 5.2+8.5+5.5+10.6 "Propustky</t>
  </si>
  <si>
    <t>B7</t>
  </si>
  <si>
    <t>321,95</t>
  </si>
  <si>
    <t>537,85</t>
  </si>
  <si>
    <t>B12</t>
  </si>
  <si>
    <t>465,41</t>
  </si>
  <si>
    <t>B13</t>
  </si>
  <si>
    <t>B21</t>
  </si>
  <si>
    <t>15537,12</t>
  </si>
  <si>
    <t>C21</t>
  </si>
  <si>
    <t>14830,89</t>
  </si>
  <si>
    <t>B25</t>
  </si>
  <si>
    <t>1094,62</t>
  </si>
  <si>
    <t>C25</t>
  </si>
  <si>
    <t>144,55</t>
  </si>
  <si>
    <t>SO 101.2 H - Modernizace silnice II/298 úsek 2 - způsobilé výdaje na hlavní aktivitu projektu</t>
  </si>
  <si>
    <t>-109068298</t>
  </si>
  <si>
    <t>2435*0,25 "z pol. 12931</t>
  </si>
  <si>
    <t>1094,62 "z pol. 123736</t>
  </si>
  <si>
    <t>144,55 "z pol. 126736</t>
  </si>
  <si>
    <t>D25</t>
  </si>
  <si>
    <t>"Celkem: "A25+B25+C25</t>
  </si>
  <si>
    <t>-526979188</t>
  </si>
  <si>
    <t>313,5*0,15*0,3 "z pol. 11352</t>
  </si>
  <si>
    <t>1197475241</t>
  </si>
  <si>
    <t xml:space="preserve">313,5 </t>
  </si>
  <si>
    <t>-2113381112</t>
  </si>
  <si>
    <t>13167,22*0,1</t>
  </si>
  <si>
    <t>-638742565</t>
  </si>
  <si>
    <t xml:space="preserve">609+75  "Hlavní - zálivka u silničních obrub délka 609m, příčné pracovní délka 75m</t>
  </si>
  <si>
    <t>-976786188</t>
  </si>
  <si>
    <t>7694,7*0,15</t>
  </si>
  <si>
    <t>2034221151</t>
  </si>
  <si>
    <t xml:space="preserve">537,85  </t>
  </si>
  <si>
    <t xml:space="preserve">465,41 </t>
  </si>
  <si>
    <t>C12</t>
  </si>
  <si>
    <t>"Celkem: "A12+B12 "pro násypy A12 dosypávky</t>
  </si>
  <si>
    <t>-1385423976</t>
  </si>
  <si>
    <t>2097,88-1003,26</t>
  </si>
  <si>
    <t>1678198883</t>
  </si>
  <si>
    <t>C13</t>
  </si>
  <si>
    <t>"Celkem: "A13+B13 "pro násypy A13 dosypávky</t>
  </si>
  <si>
    <t>-436444556</t>
  </si>
  <si>
    <t>1894796135</t>
  </si>
  <si>
    <t xml:space="preserve">2435 </t>
  </si>
  <si>
    <t>-33410392</t>
  </si>
  <si>
    <t>" - násyp zazubení"215,9</t>
  </si>
  <si>
    <t>" - ostatní"321,95</t>
  </si>
  <si>
    <t>C7</t>
  </si>
  <si>
    <t>"Celkem: "A7+B7</t>
  </si>
  <si>
    <t>164475978</t>
  </si>
  <si>
    <t>1003,26</t>
  </si>
  <si>
    <t>-543574688</t>
  </si>
  <si>
    <t xml:space="preserve">6050,63*0,2  "V místech rozříšení vozovky doplnění podkladní vrstvy ze ŠDA v tl. 200mm</t>
  </si>
  <si>
    <t>-1141213617</t>
  </si>
  <si>
    <t xml:space="preserve">609*0,045+2*1825*0,12    "dosypávka intravilán u obruby délka 609m, plocha 0.045m2, extravilán délka 2x1825m, plocha 0.12m2</t>
  </si>
  <si>
    <t>2145356294</t>
  </si>
  <si>
    <t xml:space="preserve">6050,63 </t>
  </si>
  <si>
    <t>-2126576954</t>
  </si>
  <si>
    <t>13167,22</t>
  </si>
  <si>
    <t>1360677182</t>
  </si>
  <si>
    <t>2369,9</t>
  </si>
  <si>
    <t>1776076918</t>
  </si>
  <si>
    <t xml:space="preserve">2694,5 </t>
  </si>
  <si>
    <t>-482363979</t>
  </si>
  <si>
    <t xml:space="preserve">"Spojovací postřik kationaktivní emulzí 0,45kg/m2, po vyštěpení PS-CP"  15537,12</t>
  </si>
  <si>
    <t xml:space="preserve">"Spojovací postřik kationaktivní emulzí 0,35kg/m2, po vyštěpení PS-CP"   15537,12</t>
  </si>
  <si>
    <t xml:space="preserve">"Spojovací postřik kationaktivní emulzí 0,30kg/m2, po vyštěpení PS-CP"   14830,89</t>
  </si>
  <si>
    <t>D21</t>
  </si>
  <si>
    <t>"Celkem: "A21+B21+C21</t>
  </si>
  <si>
    <t>-342749907</t>
  </si>
  <si>
    <t>2140*7</t>
  </si>
  <si>
    <t>-1109421638</t>
  </si>
  <si>
    <t>13167,22+2369,9</t>
  </si>
  <si>
    <t>-520876672</t>
  </si>
  <si>
    <t>14124,66</t>
  </si>
  <si>
    <t>-1935194113</t>
  </si>
  <si>
    <t>14124,66*1,05</t>
  </si>
  <si>
    <t>-1576491167</t>
  </si>
  <si>
    <t xml:space="preserve">315+231+4,5+4,5+7+4,5+4,5+12+12+4,5+4,5+5 </t>
  </si>
  <si>
    <t>1589461195</t>
  </si>
  <si>
    <t>249,8</t>
  </si>
  <si>
    <t>52,17</t>
  </si>
  <si>
    <t>C28</t>
  </si>
  <si>
    <t>27,06</t>
  </si>
  <si>
    <t>D28</t>
  </si>
  <si>
    <t>64,33</t>
  </si>
  <si>
    <t>SO 101.2 V - Modernizace silnice II/298 úsek 2 - způsobilé výdaje na vedlejší aktivity projektu</t>
  </si>
  <si>
    <t>-468732993</t>
  </si>
  <si>
    <t>B28</t>
  </si>
  <si>
    <t>19,84 "z pol. 123736</t>
  </si>
  <si>
    <t>27,06 "z pol. 131736</t>
  </si>
  <si>
    <t>64,33 "z pol. 11332</t>
  </si>
  <si>
    <t>E28</t>
  </si>
  <si>
    <t>"Celkem: "B28+C28+D28</t>
  </si>
  <si>
    <t>731055474</t>
  </si>
  <si>
    <t>1543559061</t>
  </si>
  <si>
    <t>204,229*1,05*0,3 "Demolice stávajících sjezdů tl. 300mm</t>
  </si>
  <si>
    <t>FRÉZOVÁNÍ ZPEVNĚNÝCH PLOCH ASFALTOVÝCH</t>
  </si>
  <si>
    <t>-490919672</t>
  </si>
  <si>
    <t>52,17*1,05*0,1</t>
  </si>
  <si>
    <t>1473331816</t>
  </si>
  <si>
    <t>12,8+11*8+11*4+3*10+3*6+34+23 "zálivku u silničních obrub délka 12.8m A9 na sjezdech 11*8+11*4+3*10+3*6+34+23</t>
  </si>
  <si>
    <t>-708759737</t>
  </si>
  <si>
    <t>0,58 "pro dosypávku</t>
  </si>
  <si>
    <t>157636976</t>
  </si>
  <si>
    <t>20,42-0,58</t>
  </si>
  <si>
    <t>-478699247</t>
  </si>
  <si>
    <t>0,58</t>
  </si>
  <si>
    <t>1758048357</t>
  </si>
  <si>
    <t>30,4*0,89</t>
  </si>
  <si>
    <t>98304258</t>
  </si>
  <si>
    <t>-465422062</t>
  </si>
  <si>
    <t>23,48</t>
  </si>
  <si>
    <t>-983017852</t>
  </si>
  <si>
    <t>12,8*0,045</t>
  </si>
  <si>
    <t>1612288367</t>
  </si>
  <si>
    <t xml:space="preserve">"Zásyp rýhy ŠDA (R-mat)"  0,44*(8,6+8,6+6,5+6,7)</t>
  </si>
  <si>
    <t>700282047</t>
  </si>
  <si>
    <t>0,23*(8,6+8,6+6,5+6,7) "ŠPA hutnění po 0,15m</t>
  </si>
  <si>
    <t>618980941</t>
  </si>
  <si>
    <t>224,65</t>
  </si>
  <si>
    <t>654750042</t>
  </si>
  <si>
    <t>(15+15+6,4+6,2+3,4)*0,15</t>
  </si>
  <si>
    <t>-763102754</t>
  </si>
  <si>
    <t>(15+15+6,4+6,2+3,4)*0,2</t>
  </si>
  <si>
    <t>-1711314528</t>
  </si>
  <si>
    <t>(0,22*0,2)*(6+6+5+5)</t>
  </si>
  <si>
    <t>-128252651</t>
  </si>
  <si>
    <t>204,23*1,1</t>
  </si>
  <si>
    <t>-2074194927</t>
  </si>
  <si>
    <t>204,23*1,05</t>
  </si>
  <si>
    <t>-1565729793</t>
  </si>
  <si>
    <t>214,44</t>
  </si>
  <si>
    <t>-1405254752</t>
  </si>
  <si>
    <t>2*54,78</t>
  </si>
  <si>
    <t>-938267826</t>
  </si>
  <si>
    <t xml:space="preserve">204,23"  Konstrukce sjezdů</t>
  </si>
  <si>
    <t xml:space="preserve">52,172  "Napojení MK: obrusná vrstva</t>
  </si>
  <si>
    <t>"Celkem: "A21+B21</t>
  </si>
  <si>
    <t>1738517586</t>
  </si>
  <si>
    <t>52,17*1,05</t>
  </si>
  <si>
    <t>996224819</t>
  </si>
  <si>
    <t>0,22*(8,6+8,6+6,5+6,7)-0,97</t>
  </si>
  <si>
    <t>1866095323</t>
  </si>
  <si>
    <t>12,8</t>
  </si>
  <si>
    <t>-1032127079</t>
  </si>
  <si>
    <t>8,6+8,6+6,5+6,7</t>
  </si>
  <si>
    <t>482654537</t>
  </si>
  <si>
    <t>12,8+11*8+11*4+3*10+3*6+34+23 "zálivku u silničních obrub délka 12.8m A17 na sjezdech 11*8+11*4+3*10+3*6+34+23</t>
  </si>
  <si>
    <t>2027090827</t>
  </si>
  <si>
    <t xml:space="preserve"> 5.2+8.5+5.5+10.6</t>
  </si>
  <si>
    <t>91,7</t>
  </si>
  <si>
    <t>258,95</t>
  </si>
  <si>
    <t>188,99</t>
  </si>
  <si>
    <t>6465,98</t>
  </si>
  <si>
    <t>6172,07</t>
  </si>
  <si>
    <t>SO 101.3 H - Modernizace silnice II/298 úsek 3 - způsobilé výdaje na hlavní aktivitu projektu</t>
  </si>
  <si>
    <t>288,3</t>
  </si>
  <si>
    <t>143,15</t>
  </si>
  <si>
    <t>584869353</t>
  </si>
  <si>
    <t>538*0,25 "z pol. 12931</t>
  </si>
  <si>
    <t>288,3 "z pol. 123736</t>
  </si>
  <si>
    <t>143,15 "z pol. 126736</t>
  </si>
  <si>
    <t>-1105150174</t>
  </si>
  <si>
    <t>121,71*0,15*0,3 "z pol. 11352</t>
  </si>
  <si>
    <t>11165997</t>
  </si>
  <si>
    <t xml:space="preserve">121,71 </t>
  </si>
  <si>
    <t>592468772</t>
  </si>
  <si>
    <t>5485,17*0,1</t>
  </si>
  <si>
    <t>-1487245184</t>
  </si>
  <si>
    <t xml:space="preserve">322,5+35  "zálivka u silničních obrub délka 322.5m, příčné pracovní délka 35m</t>
  </si>
  <si>
    <t>605295967</t>
  </si>
  <si>
    <t>3035,7*0,15</t>
  </si>
  <si>
    <t>1727805758</t>
  </si>
  <si>
    <t xml:space="preserve">258,95  </t>
  </si>
  <si>
    <t xml:space="preserve">188,99 </t>
  </si>
  <si>
    <t>1898687662</t>
  </si>
  <si>
    <t>736,24-447,94</t>
  </si>
  <si>
    <t>-529559334</t>
  </si>
  <si>
    <t>12673</t>
  </si>
  <si>
    <t>ZŘÍZENÍ STUPŇŮ V PODLOŽÍ NÁSYPŮ TŘ. I</t>
  </si>
  <si>
    <t>-2013755203</t>
  </si>
  <si>
    <t>678155483</t>
  </si>
  <si>
    <t xml:space="preserve">938 </t>
  </si>
  <si>
    <t>-261811879</t>
  </si>
  <si>
    <t>" - násyp zazubení"167,25</t>
  </si>
  <si>
    <t>" - ostatní"91,70</t>
  </si>
  <si>
    <t>-1142075236</t>
  </si>
  <si>
    <t>324337397</t>
  </si>
  <si>
    <t xml:space="preserve">2687,28*0,2  "V místech rozříšení vozovky doplnění podkladní vrstvy ze ŠDA v tl. 200mm</t>
  </si>
  <si>
    <t>272033142</t>
  </si>
  <si>
    <t xml:space="preserve">322,5*0,045+2*727*0,12    "dosypávka intravilán u obruby délka 322.5m, plocha 0.045m2, extravilán délka 2x727m, plocha 0.12m2</t>
  </si>
  <si>
    <t>523673991</t>
  </si>
  <si>
    <t xml:space="preserve">2687,28 </t>
  </si>
  <si>
    <t>-840706325</t>
  </si>
  <si>
    <t>5485,17</t>
  </si>
  <si>
    <t>-720092698</t>
  </si>
  <si>
    <t>980,81</t>
  </si>
  <si>
    <t>1852135939</t>
  </si>
  <si>
    <t xml:space="preserve">1047,37 </t>
  </si>
  <si>
    <t>-54786283</t>
  </si>
  <si>
    <t xml:space="preserve">"Spojovací postřik kationaktivní emulzí 0,45kg/m2, po vyštěpení PS-CP"  6465,98</t>
  </si>
  <si>
    <t xml:space="preserve">"Spojovací postřik kationaktivní emulzí 0,35kg/m2, po vyštěpení PS-CP"   6465,98</t>
  </si>
  <si>
    <t xml:space="preserve">"Spojovací postřik kationaktivní emulzí 0,30kg/m2, po vyštěpení PS-CP"   6172,07</t>
  </si>
  <si>
    <t>-1662660149</t>
  </si>
  <si>
    <t>895*7</t>
  </si>
  <si>
    <t>9111622</t>
  </si>
  <si>
    <t>5485,17+980,81</t>
  </si>
  <si>
    <t>692566477</t>
  </si>
  <si>
    <t>5878,16</t>
  </si>
  <si>
    <t>-709415106</t>
  </si>
  <si>
    <t>5878,16*1,05</t>
  </si>
  <si>
    <t>2059926193</t>
  </si>
  <si>
    <t>165+6+132+4,5+6+4,5+4,5</t>
  </si>
  <si>
    <t>-807732355</t>
  </si>
  <si>
    <t>209,2</t>
  </si>
  <si>
    <t>72,76</t>
  </si>
  <si>
    <t>38,36</t>
  </si>
  <si>
    <t>34,08</t>
  </si>
  <si>
    <t>0,5</t>
  </si>
  <si>
    <t>5,14</t>
  </si>
  <si>
    <t>SO 101.3 V - Modernizace silnice II/298 úsek 3 - způsobilé výdaje na vedlejší aktivity projektu</t>
  </si>
  <si>
    <t>1452729454</t>
  </si>
  <si>
    <t>9,78 "z pol. 123736</t>
  </si>
  <si>
    <t>38,36 "z pol. 131736</t>
  </si>
  <si>
    <t>34,08 "z pol. 11332</t>
  </si>
  <si>
    <t>1867291047</t>
  </si>
  <si>
    <t>30,9*0,025" z pol. 969546</t>
  </si>
  <si>
    <t>11,18*0,15*0,3 "z pol. 11352</t>
  </si>
  <si>
    <t>5,14 "z pol.96615</t>
  </si>
  <si>
    <t>D31</t>
  </si>
  <si>
    <t>"Celkem: "A31+B31+C31</t>
  </si>
  <si>
    <t>113322</t>
  </si>
  <si>
    <t>ODSTRAN PODKL ZPEVNĚNÝCH PLOCH Z KAMENIVA NESTMEL, ODVOZ DO 2KM</t>
  </si>
  <si>
    <t>-40691018</t>
  </si>
  <si>
    <t>108,191*1,05*0,3 "Demolice stávajících sjezdů tl. 300mm</t>
  </si>
  <si>
    <t>-1260324224</t>
  </si>
  <si>
    <t>11,18</t>
  </si>
  <si>
    <t>391697412</t>
  </si>
  <si>
    <t>72,76*0,1</t>
  </si>
  <si>
    <t>1226519746</t>
  </si>
  <si>
    <t>23,1+7*8+7*4+10+6+25+16,5+28+16,6 "zálivku u silničních obrub délka 23.10m A9 na sjezdech 7*8+7*4+10+6+25+16.5+28+16.6</t>
  </si>
  <si>
    <t>83767866</t>
  </si>
  <si>
    <t xml:space="preserve">1,04 </t>
  </si>
  <si>
    <t>-427899807</t>
  </si>
  <si>
    <t>10,82-1,04</t>
  </si>
  <si>
    <t>-28227790</t>
  </si>
  <si>
    <t>1,04</t>
  </si>
  <si>
    <t>-2060083032</t>
  </si>
  <si>
    <t>43,1*0,89</t>
  </si>
  <si>
    <t>-862233359</t>
  </si>
  <si>
    <t>-1156423413</t>
  </si>
  <si>
    <t>12,44</t>
  </si>
  <si>
    <t>-1299427595</t>
  </si>
  <si>
    <t>23,1*0,045</t>
  </si>
  <si>
    <t>-1747388988</t>
  </si>
  <si>
    <t xml:space="preserve">"Zásyp rýhy ŠDA (R-mat)"  0,44*(6+5,8+8,3+6+6+5,2+5,8)</t>
  </si>
  <si>
    <t>-668716433</t>
  </si>
  <si>
    <t>0,23*(6+5,8+8,3+6+6+5,2+5,8) "ŠPA hutnění po 0,15m</t>
  </si>
  <si>
    <t>6222419</t>
  </si>
  <si>
    <t>119,01</t>
  </si>
  <si>
    <t>1057151587</t>
  </si>
  <si>
    <t>(7,25+7,25+7,1+3,1+4,9+4,9+3,8)*0,15</t>
  </si>
  <si>
    <t>1909983327</t>
  </si>
  <si>
    <t>(7,25+7,25+7,1+3,1+4,9+4,9+3,8)*0,2</t>
  </si>
  <si>
    <t>-1419084153</t>
  </si>
  <si>
    <t>(0,22*0,2)*(4+4+6+4+4+4+4)</t>
  </si>
  <si>
    <t>973565831</t>
  </si>
  <si>
    <t>108,19*1,1</t>
  </si>
  <si>
    <t>709538449</t>
  </si>
  <si>
    <t>108,19*1,05</t>
  </si>
  <si>
    <t>-1297325296</t>
  </si>
  <si>
    <t>113,6</t>
  </si>
  <si>
    <t>1492624228</t>
  </si>
  <si>
    <t>2*76,4</t>
  </si>
  <si>
    <t>223994117</t>
  </si>
  <si>
    <t xml:space="preserve">108,19"  Konstrukce sjezdů</t>
  </si>
  <si>
    <t xml:space="preserve">72,76  "Napojení MK: obrusná vrstva</t>
  </si>
  <si>
    <t>-1116431211</t>
  </si>
  <si>
    <t>72,76*1,05</t>
  </si>
  <si>
    <t>-865875558</t>
  </si>
  <si>
    <t>0,22*(6+5,8+8,3+6+6+5,2+5,8)-1,32</t>
  </si>
  <si>
    <t>1984088135</t>
  </si>
  <si>
    <t>23,1</t>
  </si>
  <si>
    <t>1832697299</t>
  </si>
  <si>
    <t>6+5,8+8,3+6+6+5,2+5,8</t>
  </si>
  <si>
    <t>-1463129173</t>
  </si>
  <si>
    <t>23,1+7*8+7*4+10+6+25+16,5+28+16,6 "zálivku u silničních obrub délka 23.10m A18 na sjezdech 7*8+7*4+10+6+25+16.5+28+16.6</t>
  </si>
  <si>
    <t>96615</t>
  </si>
  <si>
    <t>BOURÁNÍ KONSTRUKCÍ Z PROSTÉHO BETONU</t>
  </si>
  <si>
    <t>-2047848844</t>
  </si>
  <si>
    <t>Poznámka k souboru cen:_x000d_
položka zahrnuje: - rozbourání konstrukce bez ohledu na použitou technologii - veškeré pomocné konstrukce (lešení a pod.) 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- veškeré další práce plynoucí z technologického předpisu a z platných předpisů</t>
  </si>
  <si>
    <t>2*(0,8*1,9*1)+2*(0,25*2,7*1)+2*(0,25*1,5*1)</t>
  </si>
  <si>
    <t>994959864</t>
  </si>
  <si>
    <t>5,9+4+6,2+5,2+4+5,6</t>
  </si>
  <si>
    <t>D14</t>
  </si>
  <si>
    <t>73,23</t>
  </si>
  <si>
    <t>1,39</t>
  </si>
  <si>
    <t>SO 101.4 V - Rekonstrukce chodníků Býšť - způsobilé výdaje na vedlejší aktivity projektu</t>
  </si>
  <si>
    <t>45233160-8</t>
  </si>
  <si>
    <t>-323430368</t>
  </si>
  <si>
    <t>84,77 "z pol. 123736</t>
  </si>
  <si>
    <t>0 "z pol. 131736</t>
  </si>
  <si>
    <t>73,23 "z pol. 11332</t>
  </si>
  <si>
    <t>E14</t>
  </si>
  <si>
    <t>"Celkem: "B14+C14+D14</t>
  </si>
  <si>
    <t>530905052</t>
  </si>
  <si>
    <t>184,45*0,1*0,3 "z pol. 11352</t>
  </si>
  <si>
    <t>23,13*0,06 "z pol.131186</t>
  </si>
  <si>
    <t>"Celkem: "A15+B15</t>
  </si>
  <si>
    <t>113186</t>
  </si>
  <si>
    <t>ODSTRANĚNÍ KRYTU ZPEVNĚNÝCH PLOCH Z DLAŽDIC, ODVOZ DO 12KM</t>
  </si>
  <si>
    <t>-901445369</t>
  </si>
  <si>
    <t>385,45*0,06</t>
  </si>
  <si>
    <t>873375294</t>
  </si>
  <si>
    <t>385,42*0,19</t>
  </si>
  <si>
    <t>11351</t>
  </si>
  <si>
    <t>ODSTRANĚNÍ ZÁHONOVÝCH OBRUBNÍKŮ</t>
  </si>
  <si>
    <t>-1989617386</t>
  </si>
  <si>
    <t>184,45</t>
  </si>
  <si>
    <t>-1578136061</t>
  </si>
  <si>
    <t>3,08</t>
  </si>
  <si>
    <t>1238144082</t>
  </si>
  <si>
    <t>87,85-3,08</t>
  </si>
  <si>
    <t>310093643</t>
  </si>
  <si>
    <t xml:space="preserve">3,08 </t>
  </si>
  <si>
    <t>-1378937349</t>
  </si>
  <si>
    <t>-1199401032</t>
  </si>
  <si>
    <t>0,015*205</t>
  </si>
  <si>
    <t>-721607999</t>
  </si>
  <si>
    <t>438,96</t>
  </si>
  <si>
    <t>56333</t>
  </si>
  <si>
    <t>VOZOVKOVÉ VRSTVY ZE ŠTĚRKODRTI TL. DO 150MM</t>
  </si>
  <si>
    <t>676636349</t>
  </si>
  <si>
    <t>399,06*1,1</t>
  </si>
  <si>
    <t>582611</t>
  </si>
  <si>
    <t>KRYTY Z BETON DLAŽDIC SE ZÁMKEM ŠEDÝCH TL 60MM DO LOŽE Z KAM</t>
  </si>
  <si>
    <t>-1785848409</t>
  </si>
  <si>
    <t>Poznámka k souboru cen:_x000d_
- dodání dlažebního materiálu v požadované kvalitě, dodání materiálu pro předepsané lože v tloušťce předepsané dokumentací a pro předepsanou výplň spar - očištění podkladu - uložení dlažby dle předepsaného technologického předpisu včetně předepsané podkladní vrstvy a předepsané výplně spar - zřízení vrstvy bez rozlišení šířky, pokládání vrstvy po etapách - úpravu napojení, ukončení podél obrubníků, dilatačních zařízení, odvodňovacích proužků, odvodňovačů, vpustí, šachet a pod., nestanoví-li zadávací dokumentace jinak - nezahrnuje postřiky, nátěry - nezahrnuje těsnění podél obrubníků, dilatačních zařízení, odvodňovacích proužků, odvodňovačů, vpustí, šachet a pod.</t>
  </si>
  <si>
    <t>399,055-12,4</t>
  </si>
  <si>
    <t>58261A</t>
  </si>
  <si>
    <t>KRYTY Z BETON DLAŽDIC SE ZÁMKEM BAREV RELIÉF TL 60MM DO LOŽE Z KAM</t>
  </si>
  <si>
    <t>-49622789</t>
  </si>
  <si>
    <t>12,4</t>
  </si>
  <si>
    <t>917212</t>
  </si>
  <si>
    <t>ZÁHONOVÉ OBRUBY Z BETONOVÝCH OBRUBNÍKŮ ŠÍŘ 80MM</t>
  </si>
  <si>
    <t>-1790074795</t>
  </si>
  <si>
    <t>204,998</t>
  </si>
  <si>
    <t>26,35</t>
  </si>
  <si>
    <t>3,85</t>
  </si>
  <si>
    <t>18,5</t>
  </si>
  <si>
    <t>0,4</t>
  </si>
  <si>
    <t>3,2</t>
  </si>
  <si>
    <t>C22</t>
  </si>
  <si>
    <t>19,5</t>
  </si>
  <si>
    <t>D22</t>
  </si>
  <si>
    <t>11,55</t>
  </si>
  <si>
    <t>SO 141 - Silniční propustky</t>
  </si>
  <si>
    <t>15,84</t>
  </si>
  <si>
    <t>0,2</t>
  </si>
  <si>
    <t>SO 141.1 - Propustek 1 v km 0,826 66 - způsobilé výdaje na hlavní aktivitu projektu</t>
  </si>
  <si>
    <t>45231300-8</t>
  </si>
  <si>
    <t>-1050422155</t>
  </si>
  <si>
    <t>B22</t>
  </si>
  <si>
    <t>0 "z pol. 123736</t>
  </si>
  <si>
    <t>19,5 "z pol. 131736</t>
  </si>
  <si>
    <t>11,55 "z pol. 11332</t>
  </si>
  <si>
    <t>E22</t>
  </si>
  <si>
    <t>"Celkem: "B22+C22+D22</t>
  </si>
  <si>
    <t>-1046021928</t>
  </si>
  <si>
    <t>"beton "15,84 "z pol. 99615</t>
  </si>
  <si>
    <t>9,85*0,02"] z pol. 969546</t>
  </si>
  <si>
    <t>"Celkem:" A23+B23</t>
  </si>
  <si>
    <t>11313</t>
  </si>
  <si>
    <t>-52164753</t>
  </si>
  <si>
    <t>"Demolice podkladních stmelených vrstev v tl.0,05 m</t>
  </si>
  <si>
    <t>"odměřeno v ACAD ze situace D.2.02 = "((6,26*6)+4,5+3,5)*0,05</t>
  </si>
  <si>
    <t>-1969988674</t>
  </si>
  <si>
    <t>"odměřeno v ACAD ze situace D.2.02 = "(38,5*0,3)</t>
  </si>
  <si>
    <t>-1348503755</t>
  </si>
  <si>
    <t>(5,6+7)*0,15</t>
  </si>
  <si>
    <t>639644575</t>
  </si>
  <si>
    <t>131732</t>
  </si>
  <si>
    <t>HLOUBENÍ JAM ZAPAŽ I NEPAŽ TŘ. I, ODVOZ DO 2KM</t>
  </si>
  <si>
    <t>-1241192105</t>
  </si>
  <si>
    <t>1449801062</t>
  </si>
  <si>
    <t>"odměřeno v ACAD z přílohy D.3.01</t>
  </si>
  <si>
    <t xml:space="preserve">"výkop nad stávajícím propustkem = délka 8m * plocha 2,1 m2" </t>
  </si>
  <si>
    <t>"výkop okolo stávajícího propustku = délka 8m * plocha 0,8 m2</t>
  </si>
  <si>
    <t>"výkop pod zpevněním lomovým kamenem = (plocha 5,6 + 7 m2) * 0,25</t>
  </si>
  <si>
    <t xml:space="preserve">8*2,1+8*0,8+12,6*0,25 </t>
  </si>
  <si>
    <t>B4</t>
  </si>
  <si>
    <t>A4-3,85</t>
  </si>
  <si>
    <t>-1872769382</t>
  </si>
  <si>
    <t>17411</t>
  </si>
  <si>
    <t>ZÁSYP JAM A RÝH ZEMINOU SE ZHUTNĚNÍM</t>
  </si>
  <si>
    <t>-1568740827</t>
  </si>
  <si>
    <t>Poznámka k souboru cen:_x000d_
položka zahrnuje: - kompletní provedení zemní konstrukce vč. výběru vhodného materiálu - úprava ukládaného materiálu vlhčením, tříděním, promícháním nebo vysoušením, příp. jiné úpravy za účelem zlepšení jeho mech. vlastností - hutnění i různé míry hutnění - ošetření úložiště po celou dobu práce v něm vč. klimatických opatření - ztížení v okolí vedení, konstrukcí a objektů a jejich dočasné zajištění - ztížení provádění vč. hutnění ve ztížených podmínkách a stísněných prostorech - ztížené ukládání sypaniny pod vodu - ukládání po vrstvách a po jiných nutných částech (figurách) vč. dosypávek - spouštění a nošení materiálu - výměna částí zemní konstrukce znehodnocené klimatickými vlivy - ruční hutnění - udržování úložiště a jeho ochrana proti vodě - odvedení nebo obvedení vody v okolí úložiště a v úložišti - veškeré pomocné konstrukce umožňující provedení zemní konstrukce (příjezdy, sjezdy, nájezdy, lešení, podpěrné konstrukce, přemostění, zpevněné plochy, zakrytí a pod.)</t>
  </si>
  <si>
    <t>"Zásyp rýhy zeminou vhodnou dle ČSN 736133 PS 95%</t>
  </si>
  <si>
    <t>"odměřeno v ACAD ze situace D.2.02 A5 D.3.01 = "(1,1*3,5)</t>
  </si>
  <si>
    <t>-2081503366</t>
  </si>
  <si>
    <t>"Zásyp rýhy ŠDA 0/32</t>
  </si>
  <si>
    <t>"odměřeno v ACAD ze situace D.2.02 A6 D.3.01 = "(1,85*10)</t>
  </si>
  <si>
    <t>45112</t>
  </si>
  <si>
    <t>PODKL A VÝPLŇ VRSTVY Z DÍLCŮ ŽELEZOBET</t>
  </si>
  <si>
    <t>1256180922</t>
  </si>
  <si>
    <t>Poznámka k souboru cen:_x000d_
- dodání dílce požadovaného tvaru a vlastností, jeho skladování, doprava a osazení do definitivní polohy, včetně komplexní technologie výroby a montáže dílců, ošetření a ochrana dílců, - u dílců železobetonových a předpjatých veškerá výztuž, případně i tuhé kovové prvky a závěsná oka, - úpravy a zařízení pro uložení a transport dílce, - veškeré požadované úpravy dílců, včetně doplňkových konstrukcí a vybavení, - sestavení dílce na stavbě včetně montážních zařízení, plošin a prahů a pod., - výplň, těsnění a tmelení spár a spojů, - očištění a ošetření úložných ploch, - zednické výpomoce pro montáž dílců, - označení dílce výrobním štítkem nebo jiným způsobem, - úpravy dílce pro dodržení požadované přesnosti jeho osazení, včetně případných měření, - veškerá zařízení pro zajištění stability v každém okamžiku, - další práce dané případně specifikací k příslušnému prefabrik. dílci (úprava pohledových ploch, příp. rubových ploch, osazení měřících zařízení, zkoušení a měření dílců a pod.).</t>
  </si>
  <si>
    <t xml:space="preserve">"Podkladní betonový pražec </t>
  </si>
  <si>
    <t>"odměřeno v ACAD ze situace D.2.02 A18 D.3.01 =" (10*0,2*0,2)</t>
  </si>
  <si>
    <t>451314</t>
  </si>
  <si>
    <t>PODKLADNÍ A VÝPLŇOVÉ VRSTVY Z PROSTÉHO BETONU C25/30</t>
  </si>
  <si>
    <t>1980230858</t>
  </si>
  <si>
    <t xml:space="preserve">"odměřeno v ACAD ze situace D.2.02"   ( 26,19-0,75-0,75)*0,1</t>
  </si>
  <si>
    <t>45152</t>
  </si>
  <si>
    <t>PODKLADNÍ A VÝPLŇOVÉ VRSTVY Z KAMENIVA DRCENÉHO</t>
  </si>
  <si>
    <t>1801882151</t>
  </si>
  <si>
    <t>Poznámka k souboru cen:_x000d_
položka zahrnuje dodávku předepsaného kameniva, mimostaveništní a vnitrostaveništní dopravu a jeho uložení není-li v zadávací dokumentaci uvedeno jinak, jedná se o nakupovaný materiál</t>
  </si>
  <si>
    <t>12*1,3*0,15</t>
  </si>
  <si>
    <t>45157</t>
  </si>
  <si>
    <t>PODKLADNÍ A VÝPLŇOVÉ VRSTVY Z KAMENIVA TĚŽENÉHO</t>
  </si>
  <si>
    <t>546005437</t>
  </si>
  <si>
    <t>-768995531</t>
  </si>
  <si>
    <t>"Dlažba z lomového kamene tl. 200mm s vyspárováním cementovou maltou</t>
  </si>
  <si>
    <t xml:space="preserve">"odměřeno v ACAD ze situace D.2.02"   ( 26,19-0,75-0,75)*0,2</t>
  </si>
  <si>
    <t>-524694470</t>
  </si>
  <si>
    <t>"Betonový práh (C30/37XF4)</t>
  </si>
  <si>
    <t>"odměřeno v ACAD z přílohy D.3.01 = "(0,6*0,3*3+2*0,3*2,75*0,6)</t>
  </si>
  <si>
    <t>OBETONOVÁNÍ POTRUBÍ Z PROSTÉHO BETONU DO C16/20 (B20)</t>
  </si>
  <si>
    <t>1245930124</t>
  </si>
  <si>
    <t>"Betonové sedlo C16/20XC2</t>
  </si>
  <si>
    <t>"odměřeno v ACAD ze situace D.2.02 A21 D.3.01 =" (0,3*12)-(10*0,2*0,2)</t>
  </si>
  <si>
    <t>9111A3</t>
  </si>
  <si>
    <t>ZÁBRADLÍ SILNIČNÍ S VODOR MADLY - DEMONTÁŽ S PŘESUNEM</t>
  </si>
  <si>
    <t>-1883865433</t>
  </si>
  <si>
    <t>Poznámka k souboru cen:_x000d_
položka zahrnuje: - demontáž a odstranění zařízení - jeho odvoz na předepsané místo</t>
  </si>
  <si>
    <t>"odměřeno v ACAD ze situace D.2.02 =" 2* 3</t>
  </si>
  <si>
    <t>9111B1</t>
  </si>
  <si>
    <t>ZÁBRADLÍ SILNIČNÍ SE SVISLOU VÝPLNÍ - DODÁVKA A MONTÁŽ</t>
  </si>
  <si>
    <t>-162595240</t>
  </si>
  <si>
    <t>Poznámka k souboru cen:_x000d_
položka zahrnuje: - dodání zábradlí včetně předepsané povrchové úpravy - osazení sloupků zaberaněním nebo osazením do betonových bloků (včetně betonových bloků a nutných zemních prací) - případné bednění ( trubku) betonové patky v gabionové zdi</t>
  </si>
  <si>
    <t>"odměřeno v ACAD ze situace D.2.02 = "(2*7,5)</t>
  </si>
  <si>
    <t>918358</t>
  </si>
  <si>
    <t>PROPUSTY Z TRUB DN 600MM</t>
  </si>
  <si>
    <t>1825981620</t>
  </si>
  <si>
    <t xml:space="preserve">12 "odměřeno v ACAD  z přílohy  D.3.01</t>
  </si>
  <si>
    <t>-1946458850</t>
  </si>
  <si>
    <t>869989635</t>
  </si>
  <si>
    <t xml:space="preserve">9,85 "odměřeno v ACAD  z přílohy  D.3.01</t>
  </si>
  <si>
    <t>14,25</t>
  </si>
  <si>
    <t>5,63</t>
  </si>
  <si>
    <t>4,68</t>
  </si>
  <si>
    <t>C19</t>
  </si>
  <si>
    <t>22,3</t>
  </si>
  <si>
    <t>D19</t>
  </si>
  <si>
    <t>9,75</t>
  </si>
  <si>
    <t>13,36</t>
  </si>
  <si>
    <t>B20</t>
  </si>
  <si>
    <t>0,33</t>
  </si>
  <si>
    <t>SO 141.2 - Propustek 2 v km 3,121 83 - způsobilé výdaje na hlavní aktivitu projektu</t>
  </si>
  <si>
    <t>-1739779703</t>
  </si>
  <si>
    <t>B19</t>
  </si>
  <si>
    <t>22,3 "z pol. 131736</t>
  </si>
  <si>
    <t>9,75 "z pol. 11332</t>
  </si>
  <si>
    <t>E19</t>
  </si>
  <si>
    <t>"Celkem: "B19+C19+D19</t>
  </si>
  <si>
    <t>-1360527111</t>
  </si>
  <si>
    <t>"beton "13,36 "z pol. 99615</t>
  </si>
  <si>
    <t>9,4*0,035"] z pol. 969546</t>
  </si>
  <si>
    <t>C20</t>
  </si>
  <si>
    <t>"Celkem:" A20+B20</t>
  </si>
  <si>
    <t>1604162290</t>
  </si>
  <si>
    <t>"odměřeno v ACAD ze situace D.2.02 =" ((6,5*6)+5,4)*0,05</t>
  </si>
  <si>
    <t>1810862416</t>
  </si>
  <si>
    <t>"odměřeno v ACAD ze situace D.2.02 = "(6,5*5*0,3)</t>
  </si>
  <si>
    <t>1428464780</t>
  </si>
  <si>
    <t>(9,6+6)*0,15</t>
  </si>
  <si>
    <t>276400966</t>
  </si>
  <si>
    <t>"odměřeno v ACAD z přílohy D.3.02</t>
  </si>
  <si>
    <t>"výkop nad stávajícím propustkem = délka 8m * plocha 1,8 m2</t>
  </si>
  <si>
    <t>"výkop okolo stávajícího propustku = délka 8m * plocha 0,5 m2</t>
  </si>
  <si>
    <t>"výkop pod zpevněním lomovým kamenem = (plocha 9,6+ 6 m2) * 0,25</t>
  </si>
  <si>
    <t xml:space="preserve">8*1,8+8*0,5+(9,6+6)*0,25 </t>
  </si>
  <si>
    <t>-399490871</t>
  </si>
  <si>
    <t>"odměřeno v ACAD ze situace D.2.02 A5 D.3.02 = "(7,5*1,9)</t>
  </si>
  <si>
    <t>1146972819</t>
  </si>
  <si>
    <t>"odměřeno v ACAD ze situace D.2.02 A14 D.3.01 =" (10*0,2*0,2)</t>
  </si>
  <si>
    <t>79057226</t>
  </si>
  <si>
    <t xml:space="preserve">"odměřeno v ACAD ze situace D.2.02"   ( 13,59+16,03)*0,1</t>
  </si>
  <si>
    <t>-1792280205</t>
  </si>
  <si>
    <t>12,06*1,3*0,15</t>
  </si>
  <si>
    <t>1002011690</t>
  </si>
  <si>
    <t>-1393717458</t>
  </si>
  <si>
    <t xml:space="preserve">"odměřeno v ACAD ze situace D.2.02"   ( 13,59+16,03)*0,2</t>
  </si>
  <si>
    <t>1305106887</t>
  </si>
  <si>
    <t>"odměřeno v ACAD z přílohy D.3.01 = "(0,6*0,3*3+2*0,3*3,2*0,6)</t>
  </si>
  <si>
    <t>1965737804</t>
  </si>
  <si>
    <t>"odměřeno v ACAD ze situace D.2.02 A17 D.3.02 =" (0,5*12,06)-(10*0,2*0,2)</t>
  </si>
  <si>
    <t>899573</t>
  </si>
  <si>
    <t>OBETONOVÁNÍ POTRUBÍ ZE ŽELEZOBETONU DO C16/20 VČETNĚ VÝZTUŽE</t>
  </si>
  <si>
    <t>2020365861</t>
  </si>
  <si>
    <t>"obetonování C16/20 XC2</t>
  </si>
  <si>
    <t>"odměřeno v ACAD ze situace D.2.02 A18 D.3.01 =" (0,39*12)</t>
  </si>
  <si>
    <t>1780969701</t>
  </si>
  <si>
    <t>-454152953</t>
  </si>
  <si>
    <t>538964385</t>
  </si>
  <si>
    <t xml:space="preserve">12,06 "odměřeno v ACAD  z přílohy  D.3.01</t>
  </si>
  <si>
    <t>1485981091</t>
  </si>
  <si>
    <t>969258</t>
  </si>
  <si>
    <t>VYBOURÁNÍ POTRUBÍ DN DO 600MM KANALIZAČ</t>
  </si>
  <si>
    <t>-1977740906</t>
  </si>
  <si>
    <t xml:space="preserve">9,4 "odměřeno v ACAD  z přílohy  D.3.01</t>
  </si>
  <si>
    <t>66,15</t>
  </si>
  <si>
    <t>13,1</t>
  </si>
  <si>
    <t>38</t>
  </si>
  <si>
    <t>0,48</t>
  </si>
  <si>
    <t>6,32</t>
  </si>
  <si>
    <t>53,05</t>
  </si>
  <si>
    <t>9,3</t>
  </si>
  <si>
    <t>8,8</t>
  </si>
  <si>
    <t>0,39</t>
  </si>
  <si>
    <t>SO 141.3 - Propustek 3 v km 4,010 53 - způsobilé výdaje na hlavní aktivitu projektu</t>
  </si>
  <si>
    <t>1558476017</t>
  </si>
  <si>
    <t>53,05 "z pol. 131736</t>
  </si>
  <si>
    <t>9,3 "z pol. 11332</t>
  </si>
  <si>
    <t>542619810</t>
  </si>
  <si>
    <t>"beton "8,8 "z pol. 99615</t>
  </si>
  <si>
    <t>7,8*0,05"] z pol. 969546</t>
  </si>
  <si>
    <t>1444339977</t>
  </si>
  <si>
    <t>"odměřeno v ACAD ze situace D.2.02 = "((6,2*6)+1+2,2)*0,05</t>
  </si>
  <si>
    <t>-276946314</t>
  </si>
  <si>
    <t>"odměřeno v ACAD ze situace D.2.02 = "(6,2*5*0,3)</t>
  </si>
  <si>
    <t>-574283559</t>
  </si>
  <si>
    <t>(28,6 + 21,6)*0,15 "odměřeno v ACAD ze situace D.2.02 = (28,6 + 21,6)*0,15</t>
  </si>
  <si>
    <t>1657548327</t>
  </si>
  <si>
    <t>-1486700949</t>
  </si>
  <si>
    <t>237135263</t>
  </si>
  <si>
    <t>"výkop nad stávajícím propustkem = délka 8m * plocha 5,5 m2</t>
  </si>
  <si>
    <t>"výkop okolo stávajícího propustku = délka 8m * plocha 1,2 m2</t>
  </si>
  <si>
    <t>"výkop pod zpevněním lomovým kamenem = (plocha 28,6 + 21,6 m2) * 0,25</t>
  </si>
  <si>
    <t xml:space="preserve">8*5,5+8*1,2+(28,6+21,6)*0,25 </t>
  </si>
  <si>
    <t>A4-13,1</t>
  </si>
  <si>
    <t>-355957767</t>
  </si>
  <si>
    <t>-1298589327</t>
  </si>
  <si>
    <t>"odměřeno v ACAD ze situace D.2.02 A5 D.3.01 = "(1,31*10)</t>
  </si>
  <si>
    <t>-1047947248</t>
  </si>
  <si>
    <t>"odměřeno v ACAD ze situace D.2.02 A6 D.3.01 = "(3,8*10)</t>
  </si>
  <si>
    <t>-157618198</t>
  </si>
  <si>
    <t>"odměřeno v ACAD ze situace D.2.02 A18 D.3.01 =" (12*0,2*0,2)</t>
  </si>
  <si>
    <t>-1953058757</t>
  </si>
  <si>
    <t xml:space="preserve">"odměřeno v ACAD ze situace D.2.02"   ( 28,6+4,1+21,6+3,5)*0,1</t>
  </si>
  <si>
    <t>-131005990</t>
  </si>
  <si>
    <t>14*1,3*0,15</t>
  </si>
  <si>
    <t>755146592</t>
  </si>
  <si>
    <t>-928788829</t>
  </si>
  <si>
    <t xml:space="preserve">"odměřeno v ACAD ze situace D.2.02"   ( 28,6+4,1+21,6+3,5)*0,2</t>
  </si>
  <si>
    <t>346411014</t>
  </si>
  <si>
    <t>"odměřeno v ACAD z přílohy D.3.01 = "(0,6*0,3*5+0,3*0,6*4,7)</t>
  </si>
  <si>
    <t>-34220051</t>
  </si>
  <si>
    <t xml:space="preserve">"odměřeno v ACAD ze situace D.2.02 A21 D.3.01 ="  (0,52*14)-(12*0,2*0,4)</t>
  </si>
  <si>
    <t>-549583583</t>
  </si>
  <si>
    <t>"odměřeno v ACAD ze situace D.2.02 =" 2* 5</t>
  </si>
  <si>
    <t>-1680937226</t>
  </si>
  <si>
    <t>-145119001</t>
  </si>
  <si>
    <t xml:space="preserve">14 "odměřeno v ACAD  z přílohy  D.3.01</t>
  </si>
  <si>
    <t>1837050415</t>
  </si>
  <si>
    <t>96926</t>
  </si>
  <si>
    <t>VYBOURÁNÍ POTRUBÍ DN DO 800MM KANALIZAČ</t>
  </si>
  <si>
    <t>-1612958085</t>
  </si>
  <si>
    <t xml:space="preserve">7,87 "odměřeno v ACAD  z přílohy  D.3.01</t>
  </si>
  <si>
    <t>18,48</t>
  </si>
  <si>
    <t>7,7</t>
  </si>
  <si>
    <t>17,6</t>
  </si>
  <si>
    <t>13,04</t>
  </si>
  <si>
    <t>10,78</t>
  </si>
  <si>
    <t>9,5</t>
  </si>
  <si>
    <t>0,29</t>
  </si>
  <si>
    <t>SO 141.4 - Propustek 4 v km 4,664 70 - způsobilé výdaje na hlavní aktivitu projektu</t>
  </si>
  <si>
    <t>-1302810967</t>
  </si>
  <si>
    <t>10,78 "z pol. 131736</t>
  </si>
  <si>
    <t>-1654299484</t>
  </si>
  <si>
    <t>"beton "9,5 "z pol. 99615</t>
  </si>
  <si>
    <t>8,35*0,035"] z pol. 969546</t>
  </si>
  <si>
    <t>1121094846</t>
  </si>
  <si>
    <t>"odměřeno v ACAD ze situace D.2.02 = "((6,2*6)+1,9+2,2)*0,05</t>
  </si>
  <si>
    <t>1339160516</t>
  </si>
  <si>
    <t>208555240</t>
  </si>
  <si>
    <t>(6,9+10)*0,15 "odměřeno v ACAD ze situace D.2.02 = (28,6 + 21,6)*0,15</t>
  </si>
  <si>
    <t>-296598809</t>
  </si>
  <si>
    <t>-1053868634</t>
  </si>
  <si>
    <t>1388929888</t>
  </si>
  <si>
    <t>"výkop nad stávajícím propustkem = délka 7,5m * plocha 1,3 m2</t>
  </si>
  <si>
    <t>"výkop okolo stávajícího propustku = délka 7,5m * plocha 0,6 m2</t>
  </si>
  <si>
    <t>"výkop pod zpevněním lomovým kamenem = (plocha 6,9 + 10 m2) * 0,25</t>
  </si>
  <si>
    <t>1,3*7,5+7,5*0,6+(6,9+10)*0,25</t>
  </si>
  <si>
    <t>A4-7,7</t>
  </si>
  <si>
    <t>-1837311208</t>
  </si>
  <si>
    <t>-168729421</t>
  </si>
  <si>
    <t>"odměřeno v ACAD ze situace D.2.02 A5 D.3.01 = "(0,7*11)</t>
  </si>
  <si>
    <t>-1439707802</t>
  </si>
  <si>
    <t>"odměřeno v ACAD ze situace D.2.02 A6 D.3.01 = "(1,6*11)</t>
  </si>
  <si>
    <t>-667209706</t>
  </si>
  <si>
    <t>-174933778</t>
  </si>
  <si>
    <t xml:space="preserve">"odměřeno v ACAD ze situace D.2.02"   ( 6,9+10)*0,1</t>
  </si>
  <si>
    <t>-1572807047</t>
  </si>
  <si>
    <t>-1380664072</t>
  </si>
  <si>
    <t>-634262481</t>
  </si>
  <si>
    <t xml:space="preserve">"odměřeno v ACAD ze situace D.2.02"   ( 6,9+10)*0,2</t>
  </si>
  <si>
    <t>1224586576</t>
  </si>
  <si>
    <t>"odměřeno v ACAD z přílohy D.3.01 = "(0,6*0,3*3,5*2+2*0,3*0,6*2,5)</t>
  </si>
  <si>
    <t>-935348265</t>
  </si>
  <si>
    <t xml:space="preserve">"odměřeno v ACAD ze situace D.2.02 A21 D.3.01 ="  (0,5*2*14)-(12*0,2*0,4)</t>
  </si>
  <si>
    <t>-899833989</t>
  </si>
  <si>
    <t>-1251989438</t>
  </si>
  <si>
    <t>1706561239</t>
  </si>
  <si>
    <t>-1830014207</t>
  </si>
  <si>
    <t>-375323064</t>
  </si>
  <si>
    <t xml:space="preserve">8,35 "odměřeno v ACAD  z přílohy  D.3.01</t>
  </si>
  <si>
    <t>B6</t>
  </si>
  <si>
    <t>3,84</t>
  </si>
  <si>
    <t>C6</t>
  </si>
  <si>
    <t>0,9</t>
  </si>
  <si>
    <t>B17</t>
  </si>
  <si>
    <t>30,03</t>
  </si>
  <si>
    <t>8,04</t>
  </si>
  <si>
    <t>SO 141.5 - Propustek 5 v km 4,732 99 - způsobilé výdaje na hlavní aktivitu projektu</t>
  </si>
  <si>
    <t>5,4</t>
  </si>
  <si>
    <t>0,17</t>
  </si>
  <si>
    <t>1071844259</t>
  </si>
  <si>
    <t>30,03 "z pol. 131736</t>
  </si>
  <si>
    <t>8,04 "z pol. 11332</t>
  </si>
  <si>
    <t>-156998569</t>
  </si>
  <si>
    <t>"beton "5,4 "z pol. 99615</t>
  </si>
  <si>
    <t>8,35*0,02"] z pol. 969546</t>
  </si>
  <si>
    <t>1645567627</t>
  </si>
  <si>
    <t>"odměřeno v ACAD ze situace D.2.02 =" (6,7*5)*0,05</t>
  </si>
  <si>
    <t>1270442446</t>
  </si>
  <si>
    <t>"odměřeno v ACAD ze situace D.2.02 = "(6,7*4*0,3)</t>
  </si>
  <si>
    <t>-1985417221</t>
  </si>
  <si>
    <t>(15,8+26,25)*0,15</t>
  </si>
  <si>
    <t>13173</t>
  </si>
  <si>
    <t>HLOUBENÍ JAM ZAPAŽ I NEPAŽ TŘ. I</t>
  </si>
  <si>
    <t>-1439187868</t>
  </si>
  <si>
    <t>"výkop nad stávajícím propustkem = délka 8m * plocha 2,3 m2</t>
  </si>
  <si>
    <t>"výkop okolo stávajícího propustku = délka 8m * plocha 0,14m2</t>
  </si>
  <si>
    <t>"výkop pod zpevněním lomovým kamenem = (plocha 15,8+ 26,25 m2) * 0,25</t>
  </si>
  <si>
    <t>8*2,3+8*0,14+(15,8+26,25)*0,25</t>
  </si>
  <si>
    <t>-212496206</t>
  </si>
  <si>
    <t>"odměřeno v ACAD ze situace D.2.02 A5 D.3.02 = "(10*2,2)</t>
  </si>
  <si>
    <t>1174094016</t>
  </si>
  <si>
    <t>1167483193</t>
  </si>
  <si>
    <t xml:space="preserve">"odměřeno v ACAD ze situace D.2.02"   ( 14,1+27)*0,1</t>
  </si>
  <si>
    <t>1462169263</t>
  </si>
  <si>
    <t>12,7*1,3*0,15</t>
  </si>
  <si>
    <t>66185121</t>
  </si>
  <si>
    <t>1346308744</t>
  </si>
  <si>
    <t xml:space="preserve">"odměřeno v ACAD ze situace D.2.02"   ( 14,1+27)*0,2</t>
  </si>
  <si>
    <t>-984519959</t>
  </si>
  <si>
    <t>"odměřeno v ACAD z přílohy D.3.01 = "(0,6*0,3*5+0,3*3,5*0,6)</t>
  </si>
  <si>
    <t>1615755459</t>
  </si>
  <si>
    <t>"odměřeno v ACAD ze situace D.2.02 A17 D.3.02 =" (0,4*12,7)-(10*0,2*0,2)</t>
  </si>
  <si>
    <t xml:space="preserve">"Výplňový beton" "odměřeno v ACAD z přílohy D.3.02"   3 </t>
  </si>
  <si>
    <t>C17</t>
  </si>
  <si>
    <t>"Celkem: "A17+B17</t>
  </si>
  <si>
    <t>-1714884594</t>
  </si>
  <si>
    <t>"odměřeno v ACAD ze situace D.2.02 A18 D.3.01 =" (0,63*12,7)</t>
  </si>
  <si>
    <t>-583393548</t>
  </si>
  <si>
    <t>-942383464</t>
  </si>
  <si>
    <t>1823988797</t>
  </si>
  <si>
    <t xml:space="preserve">12,7 "odměřeno v ACAD  z přílohy  D.3.01</t>
  </si>
  <si>
    <t>1994690251</t>
  </si>
  <si>
    <t xml:space="preserve">"odměřeno v ACAD  z přílohy  D.3.01</t>
  </si>
  <si>
    <t>"čela = "(0,6*1,1)</t>
  </si>
  <si>
    <t>"základové patky =" (0,8*1,2*2)*2</t>
  </si>
  <si>
    <t>"podkladní beton = "6*0,3*0,5</t>
  </si>
  <si>
    <t>D6</t>
  </si>
  <si>
    <t>"Celkem: "A6+B6+C6</t>
  </si>
  <si>
    <t>982233606</t>
  </si>
  <si>
    <t xml:space="preserve">8,02 "odměřeno v ACAD  z přílohy  D.3.01</t>
  </si>
  <si>
    <t>SO 181 - Provizorní dopravní značení</t>
  </si>
  <si>
    <t>SO 181.1 - Provizorní dopravní značení úsek 1 - způsobilé výdaje na vedlejší aktivity projektu</t>
  </si>
  <si>
    <t>02720</t>
  </si>
  <si>
    <t>POMOC PRÁCE ZŘÍZ NEBO ZAJIŠŤ REGULACI A OCHRANU DOPRAVY</t>
  </si>
  <si>
    <t>1428828862</t>
  </si>
  <si>
    <t>Poznámka k souboru cen:_x000d_
zahrnuje veškeré náklady spojené s objednatelem požadovanými zařízeními</t>
  </si>
  <si>
    <t>SO 181.2 - Provizorní dopravní značení úsek 2 - způsobilé výdaje na vedlejší aktivity projektu</t>
  </si>
  <si>
    <t>-1711121208</t>
  </si>
  <si>
    <t>SO 181.3 - Provizorní dopravní značení úsek 3 - způsobilé výdaje na vedlejší aktivity projektu</t>
  </si>
  <si>
    <t>-1268844777</t>
  </si>
  <si>
    <t>5620</t>
  </si>
  <si>
    <t>B3</t>
  </si>
  <si>
    <t>54</t>
  </si>
  <si>
    <t>SO 191 - Definitivní dopravní značení - způsobilé výdaje na hlavní aktivitu projektu</t>
  </si>
  <si>
    <t>7 - Přidružená stavební výroba</t>
  </si>
  <si>
    <t>Přidružená stavební výroba</t>
  </si>
  <si>
    <t>767973</t>
  </si>
  <si>
    <t>PACHOVÉ OHRADNÍKY</t>
  </si>
  <si>
    <t>-1892235404</t>
  </si>
  <si>
    <t>Poznámka k souboru cen:_x000d_
- položka zahrnuje dodávku a aplikaci předepsané hmoty v předepsané výšce nad terénem, zřízení podpůrných konstrukcí</t>
  </si>
  <si>
    <t>251*2</t>
  </si>
  <si>
    <t>2810*2</t>
  </si>
  <si>
    <t>"Celkem: "A1+B1</t>
  </si>
  <si>
    <t>91228</t>
  </si>
  <si>
    <t>SMĚROVÉ SLOUPKY Z PLAST HMOT VČETNĚ ODRAZNÉHO PÁSKU</t>
  </si>
  <si>
    <t>-783114231</t>
  </si>
  <si>
    <t>Poznámka k souboru cen:_x000d_
položka zahrnuje: - dodání a osazení sloupku včetně nutných zemních prací - vnitrostaveništní a mimostaveništní doprava - odrazky plastové nebo z retroreflexní fólie</t>
  </si>
  <si>
    <t>(18+16+17+6+25+82+5+9+11)*2</t>
  </si>
  <si>
    <t>"km 0,362 - km 0,536 (á 10m)</t>
  </si>
  <si>
    <t>"km 0,536 - km 1,350 (á 50m)</t>
  </si>
  <si>
    <t>"km 1,350 - km 1,690 (á 20m)</t>
  </si>
  <si>
    <t>"km 1,690 - km 2,010 (á 50m)</t>
  </si>
  <si>
    <t>"km 2,010 - km 2,515 (á 20m)</t>
  </si>
  <si>
    <t>"km 2,515 - km 3,340 (á 10m)</t>
  </si>
  <si>
    <t>"km 3,340 - km 3,600 (á 30m)</t>
  </si>
  <si>
    <t>"km 3,900 - km 4,125 (á 50m)</t>
  </si>
  <si>
    <t>"km 4,125 - km 4,215 (á 10m)</t>
  </si>
  <si>
    <t>"km 4,215 - km 4,735 (á 50m)</t>
  </si>
  <si>
    <t>54 "u vjezdů červené</t>
  </si>
  <si>
    <t>C3</t>
  </si>
  <si>
    <t>"Celkem: "A3+B3</t>
  </si>
  <si>
    <t>91257</t>
  </si>
  <si>
    <t>ODRAŽEČE PROTI ZVĚŘI</t>
  </si>
  <si>
    <t>6221548</t>
  </si>
  <si>
    <t>Poznámka k souboru cen:_x000d_
položka zahrnuje dodání a montáž odražeče včetně připevňovacích dílů</t>
  </si>
  <si>
    <t xml:space="preserve">542  "km 0,947 - km 3,345" "km 4,434 -km 4,735 </t>
  </si>
  <si>
    <t>914131</t>
  </si>
  <si>
    <t>DOPRAVNÍ ZNAČKY ZÁKLADNÍ VELIKOSTI OCELOVÉ FÓLIE TŘ 2 - DODÁVKA A MONTÁŽ</t>
  </si>
  <si>
    <t>-704764271</t>
  </si>
  <si>
    <t>Poznámka k souboru cen:_x000d_
položka zahrnuje: - dodávku a montáž značek v požadovaném provedení</t>
  </si>
  <si>
    <t>"A14ks70"km 0,975</t>
  </si>
  <si>
    <t>"km 1,640</t>
  </si>
  <si>
    <t>"km 1,696</t>
  </si>
  <si>
    <t>"km 2,362</t>
  </si>
  <si>
    <t>"km 2,381</t>
  </si>
  <si>
    <t>"km 3,254</t>
  </si>
  <si>
    <t>"km 4,505"</t>
  </si>
  <si>
    <t>"E3aks2"km 0,975</t>
  </si>
  <si>
    <t>"km 1,640"</t>
  </si>
  <si>
    <t>"P1ks2"km 1,525</t>
  </si>
  <si>
    <t>"km 1,815"</t>
  </si>
  <si>
    <t>"IJ4bks10km 1,670</t>
  </si>
  <si>
    <t>"B20aks20"km 3,782</t>
  </si>
  <si>
    <t>"km 3,845"</t>
  </si>
  <si>
    <t>"IS14ks40km 4,735, stávající značení, demontáž, montáž zpět</t>
  </si>
  <si>
    <t>7+2+2+1+2+4</t>
  </si>
  <si>
    <t>914133</t>
  </si>
  <si>
    <t>DOPRAVNÍ ZNAČKY ZÁKLADNÍ VELIKOSTI OCELOVÉ FÓLIE TŘ 2 - DEMONTÁŽ</t>
  </si>
  <si>
    <t>-1581421787</t>
  </si>
  <si>
    <t>Poznámka k souboru cen:_x000d_
Položka zahrnuje odstranění, demontáž a odklizení materiálu s odvozem na předepsané místo</t>
  </si>
  <si>
    <t>5+2</t>
  </si>
  <si>
    <t>914921</t>
  </si>
  <si>
    <t>SLOUPKY A STOJKY DOPRAVNÍCH ZNAČEK Z OCEL TRUBEK DO PATKY - DODÁVKA A MONTÁŽ</t>
  </si>
  <si>
    <t>1184376019</t>
  </si>
  <si>
    <t>Poznámka k souboru cen:_x000d_
položka zahrnuje: - sloupky a upevňovací zařízení včetně jejich osazení (betonová patka, zemní práce)</t>
  </si>
  <si>
    <t>915111</t>
  </si>
  <si>
    <t>VODOROVNÉ DOPRAVNÍ ZNAČENÍ BARVOU HLADKÉ - DODÁVKA A POKLÁDKA</t>
  </si>
  <si>
    <t>-1701417946</t>
  </si>
  <si>
    <t>Poznámka k souboru cen:_x000d_
položka zahrnuje: - dodání a pokládku nátěrového materiálu (měří se pouze natíraná plocha) - předznačení a reflexní úpravu</t>
  </si>
  <si>
    <t>"V4m2202,6500,25810,61</t>
  </si>
  <si>
    <t>"V4m21010,0400,1258080,343</t>
  </si>
  <si>
    <t>"V1am2302,9200,1252423,363</t>
  </si>
  <si>
    <t>"V2bm2113,2700,25453,07</t>
  </si>
  <si>
    <t>"V2bm253,7300,125429,803</t>
  </si>
  <si>
    <t>"V2am2449,8900,251799,561</t>
  </si>
  <si>
    <t>"V18m236,32010x 0,50; 12x0,25100</t>
  </si>
  <si>
    <t>"V13m228,530čára 0,125čára: 97,71</t>
  </si>
  <si>
    <t>"Šrafa plocha [m2]:16,3147</t>
  </si>
  <si>
    <t>202,65+1010,04+302,92+113,27+53,73+449,89+36,52+28,53+16,3147</t>
  </si>
  <si>
    <t>915211</t>
  </si>
  <si>
    <t>VODOROVNÉ DOPRAVNÍ ZNAČENÍ PLASTEM HLADKÉ - DODÁVKA A POKLÁDKA</t>
  </si>
  <si>
    <t>1217226481</t>
  </si>
  <si>
    <t>SO 301 - Ochrana stávajícího vodovodu - způsobilé výdaje na vedlejší aktivity projektu</t>
  </si>
  <si>
    <t>899991.R1</t>
  </si>
  <si>
    <t>Ochrana vodovodu při křížení s propustkem</t>
  </si>
  <si>
    <t>-1100108345</t>
  </si>
  <si>
    <t>Poznámka k souboru cen:_x000d_
- položka výškové úpravy zahrnuje všechny nutné práce a materiály pro zvýšení nebo snížení zařízení (včetně nutné úpravy stávajícího povrchu vozovky nebo chodníku).</t>
  </si>
  <si>
    <t>1 "zajištění vodovodu při realizaci," "ochrana potrubí, ověření polohy - sondy dle potřeby, ztížení povádění prací</t>
  </si>
  <si>
    <t>B2</t>
  </si>
  <si>
    <t>114,25</t>
  </si>
  <si>
    <t>0,25</t>
  </si>
  <si>
    <t>SO 310 - Odvodnění Bělečko - způsobilé výdaje na hlavní aktivitu projektu</t>
  </si>
  <si>
    <t>45232150-8</t>
  </si>
  <si>
    <t>2 - Základy</t>
  </si>
  <si>
    <t>2085154633</t>
  </si>
  <si>
    <t>101,77 "z pol. 131726</t>
  </si>
  <si>
    <t>2071473274</t>
  </si>
  <si>
    <t>15,23</t>
  </si>
  <si>
    <t>132732</t>
  </si>
  <si>
    <t>HLOUBENÍ RÝH ŠÍŘ DO 2M PAŽ I NEPAŽ TŘ. I, ODVOZ DO 2KM</t>
  </si>
  <si>
    <t>226282615</t>
  </si>
  <si>
    <t>15,23" pro zásyp</t>
  </si>
  <si>
    <t>132736</t>
  </si>
  <si>
    <t>HLOUBENÍ RÝH ŠÍŘ DO 2M PAŽ I NEPAŽ TŘ. I, ODVOZ DO 12KM</t>
  </si>
  <si>
    <t>2001957871</t>
  </si>
  <si>
    <t>117-15,23" na skládku</t>
  </si>
  <si>
    <t>-1102952452</t>
  </si>
  <si>
    <t>-282664027</t>
  </si>
  <si>
    <t>-1748789547</t>
  </si>
  <si>
    <t>0,5*180*0,65</t>
  </si>
  <si>
    <t>18230</t>
  </si>
  <si>
    <t>ROZPROSTŘENÍ ORNICE V ROVINĚ</t>
  </si>
  <si>
    <t>1656310808</t>
  </si>
  <si>
    <t>Poznámka k souboru cen:_x000d_
položka zahrnuje: nutné přemístění ornice z dočasných skládek vzdálených do 50m rozprostření ornice v předepsané tloušťce v rovině a ve svahu do 1:5</t>
  </si>
  <si>
    <t>171,375*0,2 "ohumusování zeminou s koef. filtrace do 10-4 m/s</t>
  </si>
  <si>
    <t>18242</t>
  </si>
  <si>
    <t>ZALOŽENÍ TRÁVNÍKU HYDROOSEVEM NA ORNICI</t>
  </si>
  <si>
    <t>137841865</t>
  </si>
  <si>
    <t>Poznámka k souboru cen:_x000d_
Zahrnuje dodání předepsané travní směsi, hydroosev na ornici, zalévání, první pokosení, to vše bez ohledu na sklon terénu</t>
  </si>
  <si>
    <t>171,375</t>
  </si>
  <si>
    <t>Základy</t>
  </si>
  <si>
    <t>21461</t>
  </si>
  <si>
    <t>SEPARAČNÍ GEOTEXTILIE</t>
  </si>
  <si>
    <t>1395800400</t>
  </si>
  <si>
    <t>Poznámka k souboru cen:_x000d_
Položka zahrnuje: - dodávku předepsané geotextilie - úpravu, očištění a ochranu podkladu - přichycení k podkladu, případně zatížení - úpravy spojů a zajištění okrajů - úpravy pro odvodnění - nutné přesahy - mimostaveništní a vnitrostaveništní dopravu není-li v zadávací dokumentaci uvedeno jinak, jedná se o nakupovaný materiál</t>
  </si>
  <si>
    <t>(0,55+0,55+0,5)*180</t>
  </si>
  <si>
    <t>-332158267</t>
  </si>
  <si>
    <t>2,5*1*0,15</t>
  </si>
  <si>
    <t>2084535287</t>
  </si>
  <si>
    <t>2,5*0,1" pod dlažbu z lom. kamene</t>
  </si>
  <si>
    <t>-2051077969</t>
  </si>
  <si>
    <t xml:space="preserve">"štěrkopísek pod </t>
  </si>
  <si>
    <t>6,72*0,15" potrubí</t>
  </si>
  <si>
    <t>180*0,5*0,1" dlažbu</t>
  </si>
  <si>
    <t>-1218759377</t>
  </si>
  <si>
    <t>2,5*1*0,2</t>
  </si>
  <si>
    <t>1008471961</t>
  </si>
  <si>
    <t>0,25*1*0,8</t>
  </si>
  <si>
    <t>0,5*0,5*1</t>
  </si>
  <si>
    <t>58222</t>
  </si>
  <si>
    <t>DLÁŽDĚNÉ KRYTY Z DROBNÝCH KOSTEK DO LOŽE Z MC</t>
  </si>
  <si>
    <t>1558720067</t>
  </si>
  <si>
    <t>6,72" odláždění kolem vtoku do drem. šachet</t>
  </si>
  <si>
    <t>87445</t>
  </si>
  <si>
    <t>POTRUBÍ Z TRUB PLASTOVÝCH ODPADNÍCH DN DO 300MM</t>
  </si>
  <si>
    <t>944875933</t>
  </si>
  <si>
    <t>Poznámka k souboru cen:_x000d_
položky pro zhotovení potrubí platí bez ohledu na sklon zahrnuje: - výrobní dokumentaci (včetně technologického předpisu) - dodání veškerého trubního a pomocného materiálu (trouby, trubky, tvarovky, spojovací a těsnící materiál a pod.), podpěrných, závěsných a upevňovacích prvků, včetně potřebných úprav - úprava a příprava podkladu a podpěr, očištění a ošetření podkladu a podpěr - zřízení plně funkčního potrubí, kompletní soustavy, podle příslušného technologického předpisu - zřízení potrubí i jednotlivých částí po etapách, včetně pracovních spar a spojů, pracovního zaslepení konců a pod. - úprava prostupů, průchodů šachtami a komorami, okolí podpěr a vyústění, zaústění, napojení, vyvedení a upevnění odpad. výustí - ochrana potrubí nátěrem (vč. úpravy povrchu), případně izolací, nejsou-li tyto práce předmětem jiné položky - úprava, očištění a ošetření prostoru kolem potrubí - položky platí pro práce prováděné v prostoru zapaženém i nezapaženém a i v kolektorech, chráničkách - položky zahrnují i práce spojené s nutnými obtoky, převáděním a čerpáním vody nezahrnuje zkoušky vodotěsnosti a televizní prohlídku</t>
  </si>
  <si>
    <t xml:space="preserve">"netlakové odpadní potrubí PVC neperforované do DN 300 (min. SN 8)"    57,75</t>
  </si>
  <si>
    <t xml:space="preserve">"netlakové odpadní potrubí PVC perforované 120? do DN 300 (min. SN 8)"   114,25</t>
  </si>
  <si>
    <t>895811</t>
  </si>
  <si>
    <t>DRENÁŽNÍ ŠACHTICE NORMÁLNÍ Z PLAST DÍLCŮ ŠN 60</t>
  </si>
  <si>
    <t>-319334031</t>
  </si>
  <si>
    <t>Poznámka k souboru cen:_x000d_
položka zahrnuje: - poklopy s rámem z předepsaného materiálu a tvaru - předepsané plastové skruže, dno a není-li uvedeno jinak i podkladní vrstvu (z kameniva nebo betonu). - výplň, těsnění a tmelení spár a spojů, - očištění a ošetření úložných ploch, - předepsané podkladní konstrukce</t>
  </si>
  <si>
    <t xml:space="preserve">"šachta drenážní o průměru do DN 600 s kalovým prostorem A2 poklopem tř. B12,5"  4</t>
  </si>
  <si>
    <t xml:space="preserve">"šachta drenážní o průměru do DN 600 s kalovým prostorem A2 vtokovou mříží"   4 </t>
  </si>
  <si>
    <t>C2</t>
  </si>
  <si>
    <t>"Celkem: "A2+B2</t>
  </si>
  <si>
    <t>93641</t>
  </si>
  <si>
    <t>LAPAČ SPLAVENIN</t>
  </si>
  <si>
    <t>309350071</t>
  </si>
  <si>
    <t>Poznámka k souboru cen:_x000d_
Položka zahrnuje veškerý materiál, výrobky a polotovary, včetně mimostaveništní a vnitrostaveništní dopravy (rovněž přesuny), včetně naložení a složení,případně s uložením.</t>
  </si>
  <si>
    <t>1" komplet dle výkresové dokumentace</t>
  </si>
  <si>
    <t>SO 311 - Rektifikace povrchových znaků VAK – Býšť - způsobilé výdaje na hlavní aktivitu projektu</t>
  </si>
  <si>
    <t>89922</t>
  </si>
  <si>
    <t>VÝŠKOVÁ ÚPRAVA MŘÍŽÍ</t>
  </si>
  <si>
    <t>-1593723118</t>
  </si>
  <si>
    <t>89923</t>
  </si>
  <si>
    <t>VÝŠKOVÁ ÚPRAVA KRYCÍCH HRNCŮ</t>
  </si>
  <si>
    <t>-435098363</t>
  </si>
  <si>
    <t>SO 312 - Rektifikace povrchových znaků VAK – Bělečko - způsobilé výdaje na hlavní aktivitu projektu</t>
  </si>
  <si>
    <t>1342735040</t>
  </si>
  <si>
    <t>-931767250</t>
  </si>
  <si>
    <t>SO 401 - Přeložka kabelu CETIN - způsobilé výdaje na vedlejší aktivity projektu</t>
  </si>
  <si>
    <t>45231600-1</t>
  </si>
  <si>
    <t>M22 101.R</t>
  </si>
  <si>
    <t>Dle SOD o přeložce cena 2295920,- Kč</t>
  </si>
  <si>
    <t>-1177576968</t>
  </si>
  <si>
    <t>SO 451 - Přeložka vedení 1kV spol. ČEZ Distribuce - způsobilé výdaje na vedlejší aktivity projektu</t>
  </si>
  <si>
    <t>45231400-9</t>
  </si>
  <si>
    <t>74 - Elektroinstalace - silnoproud</t>
  </si>
  <si>
    <t>74</t>
  </si>
  <si>
    <t>Elektroinstalace - silnoproud</t>
  </si>
  <si>
    <t>749992.R</t>
  </si>
  <si>
    <t>Dle SOD o přeložce cena 189000,- Kč</t>
  </si>
  <si>
    <t>-2057537411</t>
  </si>
  <si>
    <t>SO 452 - Přeložka vedení 1kV spol. ČEZ Distribuce - způsobilé výdaje na vedlejší aktivity projektu</t>
  </si>
  <si>
    <t>749993.R</t>
  </si>
  <si>
    <t>Dle SOD o přeložce cena 298000,- Kč</t>
  </si>
  <si>
    <t>-476280998</t>
  </si>
  <si>
    <t>SO 491 - Přložka VO obce Býšť - způsobilé výdaje na vedlejší aktivity projektu</t>
  </si>
  <si>
    <t>02911</t>
  </si>
  <si>
    <t>OSTATNÍ POŽADAVKY - GEODETICKÉ ZAMĚŘENÍ</t>
  </si>
  <si>
    <t>HM</t>
  </si>
  <si>
    <t>910223046</t>
  </si>
  <si>
    <t>0,7</t>
  </si>
  <si>
    <t>-118662316</t>
  </si>
  <si>
    <t>"1x stožárový základ "0,8*0,8*1,5</t>
  </si>
  <si>
    <t>13273</t>
  </si>
  <si>
    <t>HLOUBENÍ RÝH ŠÍŘ DO 2M PAŽ I NEPAŽ TŘ. I</t>
  </si>
  <si>
    <t>-1373493617</t>
  </si>
  <si>
    <t xml:space="preserve">"rýha 35x60cm 33m,  " 0,35*0,6*33</t>
  </si>
  <si>
    <t>461716550</t>
  </si>
  <si>
    <t>0,35*0,4*33</t>
  </si>
  <si>
    <t>1041928920</t>
  </si>
  <si>
    <t xml:space="preserve">"obsyp kabelů - kopaný písek  33x0,35x0,2 " 0,35*33*0,2</t>
  </si>
  <si>
    <t>272314</t>
  </si>
  <si>
    <t>ZÁKLADY Z PROSTÉHO BETONU DO C25/30</t>
  </si>
  <si>
    <t>-2139735355</t>
  </si>
  <si>
    <t>Poznámka k souboru cen:_x000d_
- dodání čerstvého betonu (betonové směsi) požadované kvality, jeho uložení do požadovaného tvaru při jakékoliv hustotě výztuže, konzistenci čerstvého betonu a způsobu hutnění, ošetření a ochranu betonu, - zhotovení nepropustného, mrazuvzdorného betonu a betonu požadované trvanlivosti a vlastností, - užití potřebných přísad a technologií výroby betonu, - zřízení pracovních a dilatačních spar, včetně potřebných úprav, výplně, vložek, opracování, očištění a ošetření, - bednění požadovaných konstr. (i ztracené) s úpravou dle požadované kvality povrchu betonu, včetně odbedňovacích a odskružovacích prostředků, - podpěrné konstr. (skruže) a lešení všech druhů pro bednění, uložení čerstvého betonu, výztuže a doplňkových konstr., vč. požadovaných otvorů, ochranných a bezpečnostních opatření a základů těchto konstrukcí a lešení, - vytvoření kotevních čel, kapes, nálitků, a sedel, - zřízení všech požadovaných otvorů, kapes, výklenků, prostupů, dutin, drážek a pod., vč. ztížení práce a úprav kolem nich, - úpravy pro osazení výztuže, doplňkových konstrukcí a vybavení, - úpravy povrchu pro položení požadované izolace, povlaků a nátěrů, případně vyspravení, - ztížení práce u kabelových a injektážních trubek a ostatních zařízení osazovaných do betonu, - konstrukce betonových kloubů, upevnění kotevních prvků a doplňkových konstrukcí, - nátěry zabraňující soudržnost betonu a bednění, - výplň, těsnění a tmelení spar a spojů, - opatření povrchů betonu izolací proti zemní vlhkosti v částech, kde přijdou do styku se zeminou nebo kamenivem, - případné zřízení spojovací vrstvy u základů, - úpravy pro osazení zařízení ochrany konstrukce proti vlivu bludných proudů,</t>
  </si>
  <si>
    <t>"stožárové základy " 0,8*0,8*1,5-(3,14*0,15*0,15*1,2)</t>
  </si>
  <si>
    <t>702312</t>
  </si>
  <si>
    <t>ZAKRYTÍ KABELŮ VÝSTRAŽNOU FÓLIÍ ŠÍŘKY PŘES 20 DO 40 CM</t>
  </si>
  <si>
    <t>1879782518</t>
  </si>
  <si>
    <t>Poznámka k souboru cen:_x000d_
1. Položka obsahuje: – přípravu podkladu pro osazení 2. Položka neobsahuje: X 3. Způsob měření: Měří se metr délkový.</t>
  </si>
  <si>
    <t>33</t>
  </si>
  <si>
    <t>702332</t>
  </si>
  <si>
    <t>ZAKRYTÍ KABELŮ PLASTOVOU DESKOU/PÁSEM ŠÍŘKY PŘES 20 DO 40 CM</t>
  </si>
  <si>
    <t>188936746</t>
  </si>
  <si>
    <t>741911</t>
  </si>
  <si>
    <t>UZEMŇOVACÍ VODIČ V ZEMI FEZN DO 120 MM2</t>
  </si>
  <si>
    <t>1001156478</t>
  </si>
  <si>
    <t>Poznámka k souboru cen:_x000d_
1. Položka obsahuje: – přípravu podkladu pro osazení – měření, dělení, spojování, tvarování – ochranný nátěr spojů a při průchodu vodiče nad terén apod. dle příslušných norem 2. Položka neobsahuje: X 3. Způsob měření: Měří se metr délkový v ose vodiče</t>
  </si>
  <si>
    <t>"zemnící vodič FeZn10, svorky "40</t>
  </si>
  <si>
    <t>742231</t>
  </si>
  <si>
    <t>VEDENÍ VENKOVNÍ NN, VODIČ ALFE</t>
  </si>
  <si>
    <t>-1580337564</t>
  </si>
  <si>
    <t>Poznámka k souboru cen:_x000d_
1. Položka obsahuje: – měření, roztahování, dělení, spojování, zakončení a pod. – veškeré příslušenství 2. Položka neobsahuje: X 3. Způsob měření: Měří se metr délkový v ose vodiče nebo lana.</t>
  </si>
  <si>
    <t xml:space="preserve">"AlFe 25  "40</t>
  </si>
  <si>
    <t>742H12</t>
  </si>
  <si>
    <t>KABEL NN ČTYŘ- A PĚTIŽÍLOVÝ CU S PLASTOVOU IZOLACÍ OD 4 DO 16 MM2</t>
  </si>
  <si>
    <t>-678866984</t>
  </si>
  <si>
    <t>Poznámka k souboru cen:_x000d_
1. Položka obsahuje: – manipulace a uložení kabelu (do země, chráničky, kanálu, na rošty, na TV a pod.) 2. Položka neobsahuje: – příchytky, spojky, koncovky, chráničky apod. 3. Způsob měření: Měří se metr délkový.</t>
  </si>
  <si>
    <t xml:space="preserve">"CYKY 4-Jx10  "40</t>
  </si>
  <si>
    <t>742L12</t>
  </si>
  <si>
    <t>UKONČENÍ DVOU AŽ PĚTIŽÍLOVÉHO KABELU V ROZVADĚČI NEBO NA PŘÍSTROJI OD 4 DO 16 MM2</t>
  </si>
  <si>
    <t>1079905392</t>
  </si>
  <si>
    <t>Poznámka k souboru cen:_x000d_
1. Položka obsahuje: – všechny práce spojené s úpravou kabelů pro montáž včetně veškerého příslušentsví 2. Položka neobsahuje: X 3. Způsob měření: Udává se počet kusů kompletní konstrukce nebo práce.</t>
  </si>
  <si>
    <t>742Z22</t>
  </si>
  <si>
    <t>DEMONTÁŽ VENKOVNÍHO VEDENÍ NN (4X)</t>
  </si>
  <si>
    <t>-817870412</t>
  </si>
  <si>
    <t>Poznámka k souboru cen:_x000d_
1. Položka obsahuje: – všechny náklady na demontáž stávajícího zařízení se všemi pomocnými doplňujícími úpravami pro jeho likvidaci – naložení vybouraného materiálu na dopravní prostředek 2. Položka neobsahuje: – odvoz vybouraného materiálu – poplatek za likvidaci odpadů (nacení se dle SSD 0) 3. Způsob měření: Měří se metr délkový.</t>
  </si>
  <si>
    <t>71</t>
  </si>
  <si>
    <t>743122</t>
  </si>
  <si>
    <t>OSVĚTLOVACÍ STOŽÁR PEVNÝ ŽÁROVĚ ZINKOVANÝ DÉLKY PŘES 6,5 DO 12 M</t>
  </si>
  <si>
    <t>-2068651109</t>
  </si>
  <si>
    <t>Poznámka k souboru cen:_x000d_
1. Položka obsahuje: – základovou konstrukci a veškeré příslušenství – připojovací svorkovnici ve třídě izolace II ( pro 2x svítidlo ) a kabelové vedení ke svítidlům – uzavírací nátěr, technický popis viz. projektová dokumentace 2. Položka neobsahuje: – zemní práce, betonový základ, svítidlo, výložník 3. Způsob měření: Udává se počet kusů kompletní konstrukce nebo práce.</t>
  </si>
  <si>
    <t>1 "silniční stožár 8m</t>
  </si>
  <si>
    <t>743312</t>
  </si>
  <si>
    <t>VÝLOŽNÍK PRO MONTÁŽ SVÍTIDLA NA STOŽÁR JEDNORAMENNÝ DÉLKA VYLOŽENÍ PŘES 1 DO 2 M</t>
  </si>
  <si>
    <t>-1805965768</t>
  </si>
  <si>
    <t>Poznámka k souboru cen:_x000d_
1. Položka obsahuje: – veškeré příslušenství a uzavírací nátěr, technický popis viz. projektová dokumentace 2. Položka neobsahuje: X 3. Způsob měření: Udává se počet kusů kompletní konstrukce nebo práce.</t>
  </si>
  <si>
    <t>1 "výložník 2m</t>
  </si>
  <si>
    <t>743566</t>
  </si>
  <si>
    <t>SVÍTIDLO VENKOVNÍ VŠEOBECNÉ - MONTÁŽ SVÍTIDLA</t>
  </si>
  <si>
    <t>-669771909</t>
  </si>
  <si>
    <t>Poznámka k souboru cen:_x000d_
1. Položka obsahuje: – veškeré příslušenství – technický popis viz. projektová dokumentace 2. Položka neobsahuje: X 3. Způsob měření: Udává se počet kusů kompletní konstrukce nebo práce.</t>
  </si>
  <si>
    <t>743C11</t>
  </si>
  <si>
    <t>SKŘÍŇ PŘÍPOJKOVÁ POJISTKOVÁ NA STOŽÁR/STĚNU NEBO DO VÝKLENKU DO 63 A, DO 50 MM2, S 1-2 SADAMI JISTÍCÍCH PRVKŮ</t>
  </si>
  <si>
    <t>1658113725</t>
  </si>
  <si>
    <t>Poznámka k souboru cen:_x000d_
1. Položka obsahuje: – instalaci vč. vybourání niky ve zdi pro skříň a kabely a zapravení zdiva, omítky a fasády po dokončené montáži – technický popis viz. projektová dokumentace 2. Položka neobsahuje: X 3. Způsob měření: Udává se počet kusů kompletní konstrukce nebo práce.</t>
  </si>
  <si>
    <t>"pojistková skříň VO" 1</t>
  </si>
  <si>
    <t>743Z35</t>
  </si>
  <si>
    <t>DEMONTÁŽ SVÍTIDLA Z OSVĚTLOVACÍHO STOŽÁRU VÝŠKY DO 15 M</t>
  </si>
  <si>
    <t>1551605226</t>
  </si>
  <si>
    <t>Poznámka k souboru cen:_x000d_
1. Položka obsahuje: – všechny náklady na demontáž stávajícího zařízení se všemi pomocnými doplňujícími úpravami pro jeho likvidaci – naložení vybouraného materiálu na dopravní prostředek 2. Položka neobsahuje: – odvoz vybouraného materiálu – poplatek za likvidaci odpadů (nacení se dle SSD 0) 3. Způsob měření: Udává se počet kusů kompletní konstrukce nebo práce.</t>
  </si>
  <si>
    <t>747211</t>
  </si>
  <si>
    <t>CELKOVÁ PROHLÍDKA, ZKOUŠENÍ, MĚŘENÍ A VYHOTOVENÍ VÝCHOZÍ REVIZNÍ ZPRÁVY, PRO OBJEM IN DO 100 TIS. KČ</t>
  </si>
  <si>
    <t>-1340955526</t>
  </si>
  <si>
    <t>Poznámka k souboru cen:_x000d_
1. Položka obsahuje: – cenu za celkovou prohlídku zařízení PS/SO, vč. měření, komplexních zkoušek a revizi zařízení tohoto PS/SO autorizovaným revizním technikem na silnoproudá zařízení podle požadavku ČSN, včetně hodnocení a vyhotovení celkové revizní z</t>
  </si>
  <si>
    <t>747705</t>
  </si>
  <si>
    <t>MANIPULACE NA ZAŘÍZENÍCH PROVÁDĚNÉ PROVOZOVATELEM</t>
  </si>
  <si>
    <t>HOD</t>
  </si>
  <si>
    <t>-1159261355</t>
  </si>
  <si>
    <t>Poznámka k souboru cen:_x000d_
1. Položka obsahuje: – cenu za manipulace na zařízeních prováděné provozovatelem nutných pro další práce zhotovitele na technologickém souboru 2. Položka neobsahuje: X 3. Způsob měření: Udává se čas v hodinách.</t>
  </si>
  <si>
    <t>87645</t>
  </si>
  <si>
    <t>CHRÁNIČKY Z TRUB PLASTOVÝCH DN DO 300MM</t>
  </si>
  <si>
    <t>939526476</t>
  </si>
  <si>
    <t>Poznámka k souboru cen:_x000d_
položky pro zhotovení potrubí platí bez ohledu na sklon zahrnuje: - výrobní dokumentaci (včetně technologického předpisu) - dodání veškerého trubního a pomocného materiálu (trouby, trubky, tvarovky, spojovací a těsnící materiál a pod.), podpěrných, závěsných a upevňovacích prvků, včetně potřebných úprav - úprava a příprava podkladu a podpěr, očištění a ošetření podkladu a podpěr - zřízení plně funkčního potrubí, kompletní soustavy, podle příslušného technologického předpisu - zřízení potrubí i jednotlivých částí po etapách, včetně pracovních spar a spojů, pracovního zaslepení konců a pod. - úprava prostupů, průchodů šachtami a komorami, okolí podpěr a vyústění, zaústění, napojení, vyvedení a upevnění odpad. výustí - ochrana potrubí nátěrem (vč. úpravy povrchu), případně izolací, nejsou-li tyto práce předmětem jiné položky - úprava, očištění a ošetření prostoru kolem potrubí včetně případně předepsaného utěsnění konců chrániček - položky platí pro práce prováděné v prostoru zapaženém i nezapaženém a i v kolektorech, chráničkách</t>
  </si>
  <si>
    <t>"1x stožárové pouzdro prům. 300mm "1,2</t>
  </si>
  <si>
    <t>SO 501 - Ochrana stávajícího STL plynovodu - způsobilé výdaje na vedlejší aktivity projektu</t>
  </si>
  <si>
    <t>45231220-3</t>
  </si>
  <si>
    <t>87627.R</t>
  </si>
  <si>
    <t>CHRÁNIČKY Z TRUB PLASTOVÝCH DN DO 100MM</t>
  </si>
  <si>
    <t>1530179244</t>
  </si>
  <si>
    <t>15 "chránička dělená pro ochranu potrubí</t>
  </si>
  <si>
    <t>899991.R2</t>
  </si>
  <si>
    <t xml:space="preserve">Ochrana  plynovodu při křížení s propustkem</t>
  </si>
  <si>
    <t>-1034275289</t>
  </si>
  <si>
    <t xml:space="preserve">1  "zajištění plynovodu" "při realizaci," "ochrana potrubí, ověření polohy - sondy dle potřeby , ztížení povádění prací</t>
  </si>
  <si>
    <t>15612,35</t>
  </si>
  <si>
    <t>SO 801 - Úprava území - způsobilé výdaje na hlavní aktivitu projektu</t>
  </si>
  <si>
    <t>45233251-3</t>
  </si>
  <si>
    <t>-1461241662</t>
  </si>
  <si>
    <t>2431,55</t>
  </si>
  <si>
    <t>125736</t>
  </si>
  <si>
    <t>VYKOPÁVKY ZE ZEMNÍKŮ A SKLÁDEK TŘ. I, ODVOZ DO 12KM</t>
  </si>
  <si>
    <t>328518923</t>
  </si>
  <si>
    <t>114,26 "přebytek zeminy na skládku určenou objednatelem</t>
  </si>
  <si>
    <t>18222</t>
  </si>
  <si>
    <t>ROZPROSTŘENÍ ORNICE VE SVAHU V TL DO 0,15M</t>
  </si>
  <si>
    <t>-950254861</t>
  </si>
  <si>
    <t>Poznámka k souboru cen:_x000d_
položka zahrnuje: nutné přemístění ornice z dočasných skládek vzdálených do 50m rozprostření ornice v předepsané tloušťce ve svahu přes 1:5</t>
  </si>
  <si>
    <t>(4402,8+6155,8+2428,6)*1,2+25,707</t>
  </si>
  <si>
    <t>591022387</t>
  </si>
  <si>
    <t>18247</t>
  </si>
  <si>
    <t>OŠETŘOVÁNÍ TRÁVNÍKU</t>
  </si>
  <si>
    <t>-506879558</t>
  </si>
  <si>
    <t>Poznámka k souboru cen:_x000d_
Zahrnuje pokosení se shrabáním, naložení shrabků na dopravní prostředek, s odvozem a se složením, to vše bez ohledu na sklon terénu zahrnuje nutné zalití a hnojení</t>
  </si>
  <si>
    <t>(4402,8+6155,8+2428,6)*1,2+27,707</t>
  </si>
  <si>
    <t>18351</t>
  </si>
  <si>
    <t>CHEMICKÉ ODPLEVELENÍ</t>
  </si>
  <si>
    <t>471300791</t>
  </si>
  <si>
    <t>Poznámka k souboru cen:_x000d_
položka zahrnuje celoplošný postřik a chemickou likvidace nežádoucích rostlin nebo jejích částí a zabránění jejich dalšímu růstu na urovnaném volném terénu</t>
  </si>
  <si>
    <t>(4402,8+6155,8+2428,6)*1,2+28,707</t>
  </si>
  <si>
    <t>184B24.R</t>
  </si>
  <si>
    <t>VYSAZOVÁNÍ STROMŮ LISTNATÝCH V KONTEJNERU OBVOD KMENE DO 14CM, PODCHOZÍ VÝŠ MIN 2,2M</t>
  </si>
  <si>
    <t>1466207447</t>
  </si>
  <si>
    <t>Poznámka k souboru cen:_x000d_
Položka vysazování stromů dodávku projektem předepsaných stromů, hloubení jamek (min. rozměry pro stromy min. 1,5 násobek balu výpěstku) s event. výměnou půdy, s hnojením anorganickým hnojivem a přídavkem organického hnojiva min. 5kg pro stromy, zálivku, kůly, chráničky ke stromům nebo ochrana stromů nátěrem a pod. Obvod kmene se měří ve výšce 1,00m nad zemí. položka zahrnuje veškerý materiál, výrobky a polotovary, včetně mimostaveništní a vnitrostaveništní dopravy (rovněž přesuny), včetně naložení a složení, případně s uložením</t>
  </si>
  <si>
    <t xml:space="preserve">10 "dub  (qeurcus robur)</t>
  </si>
  <si>
    <t>18600</t>
  </si>
  <si>
    <t>ZALÉVÁNÍ VODOU</t>
  </si>
  <si>
    <t>265817438</t>
  </si>
  <si>
    <t>Poznámka k souboru cen:_x000d_
položka zahrnuje veškerý materiál, výrobky a polotovary, včetně mimostaveništní a vnitrostaveništní dopravy (rovněž přesuny), včetně naložení a složení, případně s uložením</t>
  </si>
  <si>
    <t>10*0,02*5</t>
  </si>
</sst>
</file>

<file path=xl/styles.xml><?xml version="1.0" encoding="utf-8"?>
<styleSheet xmlns="http://schemas.openxmlformats.org/spreadsheetml/2006/main">
  <numFmts count="3">
    <numFmt numFmtId="164" formatCode="#,##0.00%"/>
    <numFmt numFmtId="165" formatCode="dd\.mm\.yyyy"/>
    <numFmt numFmtId="166" formatCode="#,##0.00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003366"/>
      <name val="Arial CE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sz val="8"/>
      <color rgb="FF000000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7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5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5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6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7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9" fillId="0" borderId="14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0" fillId="4" borderId="6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0" fillId="4" borderId="7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right" vertical="center"/>
    </xf>
    <xf numFmtId="0" fontId="20" fillId="4" borderId="8" xfId="0" applyFont="1" applyFill="1" applyBorder="1" applyAlignment="1" applyProtection="1">
      <alignment horizontal="left" vertical="center"/>
    </xf>
    <xf numFmtId="0" fontId="20" fillId="4" borderId="0" xfId="0" applyFont="1" applyFill="1" applyAlignment="1" applyProtection="1">
      <alignment horizontal="center" vertical="center"/>
    </xf>
    <xf numFmtId="0" fontId="21" fillId="0" borderId="16" xfId="0" applyFont="1" applyBorder="1" applyAlignment="1" applyProtection="1">
      <alignment horizontal="center" vertical="center" wrapText="1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8" fillId="0" borderId="14" xfId="0" applyNumberFormat="1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7" fillId="0" borderId="14" xfId="0" applyNumberFormat="1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vertical="center"/>
    </xf>
    <xf numFmtId="166" fontId="27" fillId="0" borderId="0" xfId="0" applyNumberFormat="1" applyFont="1" applyBorder="1" applyAlignment="1" applyProtection="1">
      <alignment vertical="center"/>
    </xf>
    <xf numFmtId="4" fontId="27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6" fillId="0" borderId="0" xfId="0" applyNumberFormat="1" applyFont="1" applyAlignment="1" applyProtection="1">
      <alignment horizontal="right" vertical="center"/>
    </xf>
    <xf numFmtId="0" fontId="28" fillId="0" borderId="0" xfId="0" applyFont="1" applyAlignment="1" applyProtection="1">
      <alignment vertical="center"/>
    </xf>
    <xf numFmtId="0" fontId="29" fillId="0" borderId="0" xfId="0" applyFont="1" applyAlignment="1" applyProtection="1">
      <alignment horizontal="left" vertical="center" wrapText="1"/>
    </xf>
    <xf numFmtId="4" fontId="28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27" fillId="0" borderId="19" xfId="0" applyNumberFormat="1" applyFont="1" applyBorder="1" applyAlignment="1" applyProtection="1">
      <alignment vertical="center"/>
    </xf>
    <xf numFmtId="4" fontId="27" fillId="0" borderId="20" xfId="0" applyNumberFormat="1" applyFont="1" applyBorder="1" applyAlignment="1" applyProtection="1">
      <alignment vertical="center"/>
    </xf>
    <xf numFmtId="166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1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3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top"/>
    </xf>
    <xf numFmtId="0" fontId="1" fillId="0" borderId="0" xfId="0" applyFont="1" applyAlignment="1" applyProtection="1">
      <alignment horizontal="left" vertical="top"/>
      <protection locked="0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15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7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20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0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0" fillId="4" borderId="16" xfId="0" applyFont="1" applyFill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  <protection locked="0"/>
    </xf>
    <xf numFmtId="0" fontId="20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2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20" fillId="0" borderId="22" xfId="0" applyFont="1" applyBorder="1" applyAlignment="1" applyProtection="1">
      <alignment horizontal="center" vertical="center"/>
    </xf>
    <xf numFmtId="49" fontId="20" fillId="0" borderId="22" xfId="0" applyNumberFormat="1" applyFont="1" applyBorder="1" applyAlignment="1" applyProtection="1">
      <alignment horizontal="left" vertical="center" wrapText="1"/>
    </xf>
    <xf numFmtId="0" fontId="20" fillId="0" borderId="22" xfId="0" applyFont="1" applyBorder="1" applyAlignment="1" applyProtection="1">
      <alignment horizontal="left" vertical="center" wrapText="1"/>
    </xf>
    <xf numFmtId="0" fontId="20" fillId="0" borderId="22" xfId="0" applyFont="1" applyBorder="1" applyAlignment="1" applyProtection="1">
      <alignment horizontal="center" vertical="center" wrapText="1"/>
    </xf>
    <xf numFmtId="4" fontId="20" fillId="0" borderId="22" xfId="0" applyNumberFormat="1" applyFont="1" applyBorder="1" applyAlignment="1" applyProtection="1">
      <alignment vertical="center"/>
    </xf>
    <xf numFmtId="4" fontId="20" fillId="2" borderId="22" xfId="0" applyNumberFormat="1" applyFont="1" applyFill="1" applyBorder="1" applyAlignment="1" applyProtection="1">
      <alignment vertical="center"/>
      <protection locked="0"/>
    </xf>
    <xf numFmtId="0" fontId="21" fillId="2" borderId="14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 applyProtection="1">
      <alignment horizontal="center" vertical="center"/>
    </xf>
    <xf numFmtId="166" fontId="21" fillId="0" borderId="0" xfId="0" applyNumberFormat="1" applyFont="1" applyBorder="1" applyAlignment="1" applyProtection="1">
      <alignment vertical="center"/>
    </xf>
    <xf numFmtId="166" fontId="21" fillId="0" borderId="15" xfId="0" applyNumberFormat="1" applyFont="1" applyBorder="1" applyAlignment="1" applyProtection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vertical="center" wrapText="1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8" fillId="0" borderId="3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4" fontId="8" fillId="0" borderId="0" xfId="0" applyNumberFormat="1" applyFont="1" applyAlignment="1" applyProtection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3" xfId="0" applyFont="1" applyBorder="1" applyAlignment="1">
      <alignment vertical="center"/>
    </xf>
    <xf numFmtId="0" fontId="8" fillId="0" borderId="14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5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8" fillId="0" borderId="19" xfId="0" applyFont="1" applyBorder="1" applyAlignment="1" applyProtection="1">
      <alignment vertical="center"/>
    </xf>
    <xf numFmtId="0" fontId="8" fillId="0" borderId="20" xfId="0" applyFont="1" applyBorder="1" applyAlignment="1" applyProtection="1">
      <alignment vertical="center"/>
    </xf>
    <xf numFmtId="0" fontId="8" fillId="0" borderId="21" xfId="0" applyFont="1" applyBorder="1" applyAlignment="1" applyProtection="1">
      <alignment vertical="center"/>
    </xf>
    <xf numFmtId="0" fontId="36" fillId="0" borderId="0" xfId="0" applyFont="1" applyAlignment="1">
      <alignment horizontal="left"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worksheet" Target="worksheets/sheet15.xml" /><Relationship Id="rId16" Type="http://schemas.openxmlformats.org/officeDocument/2006/relationships/worksheet" Target="worksheets/sheet16.xml" /><Relationship Id="rId17" Type="http://schemas.openxmlformats.org/officeDocument/2006/relationships/worksheet" Target="worksheets/sheet17.xml" /><Relationship Id="rId18" Type="http://schemas.openxmlformats.org/officeDocument/2006/relationships/worksheet" Target="worksheets/sheet18.xml" /><Relationship Id="rId19" Type="http://schemas.openxmlformats.org/officeDocument/2006/relationships/worksheet" Target="worksheets/sheet19.xml" /><Relationship Id="rId20" Type="http://schemas.openxmlformats.org/officeDocument/2006/relationships/worksheet" Target="worksheets/sheet20.xml" /><Relationship Id="rId21" Type="http://schemas.openxmlformats.org/officeDocument/2006/relationships/worksheet" Target="worksheets/sheet21.xml" /><Relationship Id="rId22" Type="http://schemas.openxmlformats.org/officeDocument/2006/relationships/worksheet" Target="worksheets/sheet22.xml" /><Relationship Id="rId23" Type="http://schemas.openxmlformats.org/officeDocument/2006/relationships/worksheet" Target="worksheets/sheet23.xml" /><Relationship Id="rId24" Type="http://schemas.openxmlformats.org/officeDocument/2006/relationships/worksheet" Target="worksheets/sheet24.xml" /><Relationship Id="rId25" Type="http://schemas.openxmlformats.org/officeDocument/2006/relationships/worksheet" Target="worksheets/sheet25.xml" /><Relationship Id="rId26" Type="http://schemas.openxmlformats.org/officeDocument/2006/relationships/worksheet" Target="worksheets/sheet26.xml" /><Relationship Id="rId27" Type="http://schemas.openxmlformats.org/officeDocument/2006/relationships/worksheet" Target="worksheets/sheet27.xml" /><Relationship Id="rId28" Type="http://schemas.openxmlformats.org/officeDocument/2006/relationships/worksheet" Target="worksheets/sheet28.xml" /><Relationship Id="rId29" Type="http://schemas.openxmlformats.org/officeDocument/2006/relationships/worksheet" Target="worksheets/sheet29.xml" /><Relationship Id="rId30" Type="http://schemas.openxmlformats.org/officeDocument/2006/relationships/worksheet" Target="worksheets/sheet30.xml" /><Relationship Id="rId31" Type="http://schemas.openxmlformats.org/officeDocument/2006/relationships/styles" Target="styles.xml" /><Relationship Id="rId32" Type="http://schemas.openxmlformats.org/officeDocument/2006/relationships/theme" Target="theme/theme1.xml" /><Relationship Id="rId33" Type="http://schemas.openxmlformats.org/officeDocument/2006/relationships/calcChain" Target="calcChain.xml" /><Relationship Id="rId34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8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9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0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8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9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0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&#65279;<?xml version="1.0" encoding="utf-8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&#65279;<?xml version="1.0" encoding="utf-8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14.xml.rels>&#65279;<?xml version="1.0" encoding="utf-8"?><Relationships xmlns="http://schemas.openxmlformats.org/package/2006/relationships"><Relationship Id="rId1" Type="http://schemas.openxmlformats.org/officeDocument/2006/relationships/drawing" Target="../drawings/drawing14.xml" /></Relationships>
</file>

<file path=xl/worksheets/_rels/sheet15.xml.rels>&#65279;<?xml version="1.0" encoding="utf-8"?><Relationships xmlns="http://schemas.openxmlformats.org/package/2006/relationships"><Relationship Id="rId1" Type="http://schemas.openxmlformats.org/officeDocument/2006/relationships/drawing" Target="../drawings/drawing15.xml" /></Relationships>
</file>

<file path=xl/worksheets/_rels/sheet16.xml.rels>&#65279;<?xml version="1.0" encoding="utf-8"?><Relationships xmlns="http://schemas.openxmlformats.org/package/2006/relationships"><Relationship Id="rId1" Type="http://schemas.openxmlformats.org/officeDocument/2006/relationships/drawing" Target="../drawings/drawing16.xml" /></Relationships>
</file>

<file path=xl/worksheets/_rels/sheet17.xml.rels>&#65279;<?xml version="1.0" encoding="utf-8"?><Relationships xmlns="http://schemas.openxmlformats.org/package/2006/relationships"><Relationship Id="rId1" Type="http://schemas.openxmlformats.org/officeDocument/2006/relationships/drawing" Target="../drawings/drawing17.xml" /></Relationships>
</file>

<file path=xl/worksheets/_rels/sheet18.xml.rels>&#65279;<?xml version="1.0" encoding="utf-8"?><Relationships xmlns="http://schemas.openxmlformats.org/package/2006/relationships"><Relationship Id="rId1" Type="http://schemas.openxmlformats.org/officeDocument/2006/relationships/drawing" Target="../drawings/drawing18.xml" /></Relationships>
</file>

<file path=xl/worksheets/_rels/sheet19.xml.rels>&#65279;<?xml version="1.0" encoding="utf-8"?><Relationships xmlns="http://schemas.openxmlformats.org/package/2006/relationships"><Relationship Id="rId1" Type="http://schemas.openxmlformats.org/officeDocument/2006/relationships/drawing" Target="../drawings/drawing19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20.xml.rels>&#65279;<?xml version="1.0" encoding="utf-8"?><Relationships xmlns="http://schemas.openxmlformats.org/package/2006/relationships"><Relationship Id="rId1" Type="http://schemas.openxmlformats.org/officeDocument/2006/relationships/drawing" Target="../drawings/drawing20.xml" /></Relationships>
</file>

<file path=xl/worksheets/_rels/sheet21.xml.rels>&#65279;<?xml version="1.0" encoding="utf-8"?><Relationships xmlns="http://schemas.openxmlformats.org/package/2006/relationships"><Relationship Id="rId1" Type="http://schemas.openxmlformats.org/officeDocument/2006/relationships/drawing" Target="../drawings/drawing21.xml" /></Relationships>
</file>

<file path=xl/worksheets/_rels/sheet22.xml.rels>&#65279;<?xml version="1.0" encoding="utf-8"?><Relationships xmlns="http://schemas.openxmlformats.org/package/2006/relationships"><Relationship Id="rId1" Type="http://schemas.openxmlformats.org/officeDocument/2006/relationships/drawing" Target="../drawings/drawing22.xml" /></Relationships>
</file>

<file path=xl/worksheets/_rels/sheet23.xml.rels>&#65279;<?xml version="1.0" encoding="utf-8"?><Relationships xmlns="http://schemas.openxmlformats.org/package/2006/relationships"><Relationship Id="rId1" Type="http://schemas.openxmlformats.org/officeDocument/2006/relationships/drawing" Target="../drawings/drawing23.xml" /></Relationships>
</file>

<file path=xl/worksheets/_rels/sheet24.xml.rels>&#65279;<?xml version="1.0" encoding="utf-8"?><Relationships xmlns="http://schemas.openxmlformats.org/package/2006/relationships"><Relationship Id="rId1" Type="http://schemas.openxmlformats.org/officeDocument/2006/relationships/drawing" Target="../drawings/drawing24.xml" /></Relationships>
</file>

<file path=xl/worksheets/_rels/sheet25.xml.rels>&#65279;<?xml version="1.0" encoding="utf-8"?><Relationships xmlns="http://schemas.openxmlformats.org/package/2006/relationships"><Relationship Id="rId1" Type="http://schemas.openxmlformats.org/officeDocument/2006/relationships/drawing" Target="../drawings/drawing25.xml" /></Relationships>
</file>

<file path=xl/worksheets/_rels/sheet26.xml.rels>&#65279;<?xml version="1.0" encoding="utf-8"?><Relationships xmlns="http://schemas.openxmlformats.org/package/2006/relationships"><Relationship Id="rId1" Type="http://schemas.openxmlformats.org/officeDocument/2006/relationships/drawing" Target="../drawings/drawing26.xml" /></Relationships>
</file>

<file path=xl/worksheets/_rels/sheet27.xml.rels>&#65279;<?xml version="1.0" encoding="utf-8"?><Relationships xmlns="http://schemas.openxmlformats.org/package/2006/relationships"><Relationship Id="rId1" Type="http://schemas.openxmlformats.org/officeDocument/2006/relationships/drawing" Target="../drawings/drawing27.xml" /></Relationships>
</file>

<file path=xl/worksheets/_rels/sheet28.xml.rels>&#65279;<?xml version="1.0" encoding="utf-8"?><Relationships xmlns="http://schemas.openxmlformats.org/package/2006/relationships"><Relationship Id="rId1" Type="http://schemas.openxmlformats.org/officeDocument/2006/relationships/drawing" Target="../drawings/drawing28.xml" /></Relationships>
</file>

<file path=xl/worksheets/_rels/sheet29.xml.rels>&#65279;<?xml version="1.0" encoding="utf-8"?><Relationships xmlns="http://schemas.openxmlformats.org/package/2006/relationships"><Relationship Id="rId1" Type="http://schemas.openxmlformats.org/officeDocument/2006/relationships/drawing" Target="../drawings/drawing29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30.xml.rels>&#65279;<?xml version="1.0" encoding="utf-8"?><Relationships xmlns="http://schemas.openxmlformats.org/package/2006/relationships"><Relationship Id="rId1" Type="http://schemas.openxmlformats.org/officeDocument/2006/relationships/drawing" Target="../drawings/drawing30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" style="1" customWidth="1"/>
    <col min="2" max="2" width="1.67" style="1" customWidth="1"/>
    <col min="3" max="3" width="4.17" style="1" customWidth="1"/>
    <col min="4" max="4" width="2.67" style="1" customWidth="1"/>
    <col min="5" max="5" width="2.67" style="1" customWidth="1"/>
    <col min="6" max="6" width="2.67" style="1" customWidth="1"/>
    <col min="7" max="7" width="2.67" style="1" customWidth="1"/>
    <col min="8" max="8" width="2.67" style="1" customWidth="1"/>
    <col min="9" max="9" width="2.67" style="1" customWidth="1"/>
    <col min="10" max="10" width="2.67" style="1" customWidth="1"/>
    <col min="11" max="11" width="2.67" style="1" customWidth="1"/>
    <col min="12" max="12" width="2.67" style="1" customWidth="1"/>
    <col min="13" max="13" width="2.67" style="1" customWidth="1"/>
    <col min="14" max="14" width="2.67" style="1" customWidth="1"/>
    <col min="15" max="15" width="2.67" style="1" customWidth="1"/>
    <col min="16" max="16" width="2.67" style="1" customWidth="1"/>
    <col min="17" max="17" width="2.67" style="1" customWidth="1"/>
    <col min="18" max="18" width="2.67" style="1" customWidth="1"/>
    <col min="19" max="19" width="2.67" style="1" customWidth="1"/>
    <col min="20" max="20" width="2.67" style="1" customWidth="1"/>
    <col min="21" max="21" width="2.67" style="1" customWidth="1"/>
    <col min="22" max="22" width="2.67" style="1" customWidth="1"/>
    <col min="23" max="23" width="2.67" style="1" customWidth="1"/>
    <col min="24" max="24" width="2.67" style="1" customWidth="1"/>
    <col min="25" max="25" width="2.67" style="1" customWidth="1"/>
    <col min="26" max="26" width="2.67" style="1" customWidth="1"/>
    <col min="27" max="27" width="2.67" style="1" customWidth="1"/>
    <col min="28" max="28" width="2.67" style="1" customWidth="1"/>
    <col min="29" max="29" width="2.67" style="1" customWidth="1"/>
    <col min="30" max="30" width="2.67" style="1" customWidth="1"/>
    <col min="31" max="31" width="2.67" style="1" customWidth="1"/>
    <col min="32" max="32" width="2.67" style="1" customWidth="1"/>
    <col min="33" max="33" width="2.67" style="1" customWidth="1"/>
    <col min="34" max="34" width="3.33" style="1" customWidth="1"/>
    <col min="35" max="35" width="31.67" style="1" customWidth="1"/>
    <col min="36" max="36" width="2.5" style="1" customWidth="1"/>
    <col min="37" max="37" width="2.5" style="1" customWidth="1"/>
    <col min="38" max="38" width="8.33" style="1" customWidth="1"/>
    <col min="39" max="39" width="3.33" style="1" customWidth="1"/>
    <col min="40" max="40" width="13.33" style="1" customWidth="1"/>
    <col min="41" max="41" width="7.5" style="1" customWidth="1"/>
    <col min="42" max="42" width="4.17" style="1" customWidth="1"/>
    <col min="43" max="43" width="15.67" style="1" hidden="1" customWidth="1"/>
    <col min="44" max="44" width="13.67" style="1" customWidth="1"/>
    <col min="45" max="45" width="25.83" style="1" hidden="1" customWidth="1"/>
    <col min="46" max="46" width="25.83" style="1" hidden="1" customWidth="1"/>
    <col min="47" max="47" width="25.83" style="1" hidden="1" customWidth="1"/>
    <col min="48" max="48" width="21.67" style="1" hidden="1" customWidth="1"/>
    <col min="49" max="49" width="21.67" style="1" hidden="1" customWidth="1"/>
    <col min="50" max="50" width="25" style="1" hidden="1" customWidth="1"/>
    <col min="51" max="51" width="25" style="1" hidden="1" customWidth="1"/>
    <col min="52" max="52" width="21.67" style="1" hidden="1" customWidth="1"/>
    <col min="53" max="53" width="19.17" style="1" hidden="1" customWidth="1"/>
    <col min="54" max="54" width="25" style="1" hidden="1" customWidth="1"/>
    <col min="55" max="55" width="21.67" style="1" hidden="1" customWidth="1"/>
    <col min="56" max="56" width="19.17" style="1" hidden="1" customWidth="1"/>
    <col min="57" max="57" width="66.5" style="1" customWidth="1"/>
    <col min="71" max="71" width="9.33" style="1" hidden="1"/>
    <col min="72" max="72" width="9.33" style="1" hidden="1"/>
    <col min="73" max="73" width="9.33" style="1" hidden="1"/>
    <col min="74" max="74" width="9.33" style="1" hidden="1"/>
    <col min="75" max="75" width="9.33" style="1" hidden="1"/>
    <col min="76" max="76" width="9.33" style="1" hidden="1"/>
    <col min="77" max="77" width="9.33" style="1" hidden="1"/>
    <col min="78" max="78" width="9.33" style="1" hidden="1"/>
    <col min="79" max="79" width="9.33" style="1" hidden="1"/>
    <col min="80" max="80" width="9.33" style="1" hidden="1"/>
    <col min="81" max="81" width="9.33" style="1" hidden="1"/>
    <col min="82" max="82" width="9.33" style="1" hidden="1"/>
    <col min="83" max="83" width="9.33" style="1" hidden="1"/>
    <col min="84" max="84" width="9.33" style="1" hidden="1"/>
    <col min="85" max="85" width="9.33" style="1" hidden="1"/>
    <col min="86" max="86" width="9.33" style="1" hidden="1"/>
    <col min="87" max="87" width="9.33" style="1" hidden="1"/>
    <col min="88" max="88" width="9.33" style="1" hidden="1"/>
    <col min="89" max="89" width="9.33" style="1" hidden="1"/>
    <col min="90" max="90" width="9.33" style="1" hidden="1"/>
    <col min="91" max="91" width="9.33" style="1" hidden="1"/>
  </cols>
  <sheetData>
    <row r="1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4</v>
      </c>
      <c r="BV1" s="14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5" t="s">
        <v>6</v>
      </c>
      <c r="BT2" s="15" t="s">
        <v>7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="1" customFormat="1" ht="24.96" customHeight="1">
      <c r="B4" s="19"/>
      <c r="C4" s="20"/>
      <c r="D4" s="21" t="s">
        <v>9</v>
      </c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18"/>
      <c r="AS4" s="22" t="s">
        <v>10</v>
      </c>
      <c r="BE4" s="23" t="s">
        <v>11</v>
      </c>
      <c r="BS4" s="15" t="s">
        <v>6</v>
      </c>
    </row>
    <row r="5" s="1" customFormat="1" ht="12" customHeight="1">
      <c r="B5" s="19"/>
      <c r="C5" s="20"/>
      <c r="D5" s="24" t="s">
        <v>12</v>
      </c>
      <c r="E5" s="20"/>
      <c r="F5" s="20"/>
      <c r="G5" s="20"/>
      <c r="H5" s="20"/>
      <c r="I5" s="20"/>
      <c r="J5" s="20"/>
      <c r="K5" s="25" t="s">
        <v>13</v>
      </c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20"/>
      <c r="AM5" s="20"/>
      <c r="AN5" s="20"/>
      <c r="AO5" s="20"/>
      <c r="AP5" s="20"/>
      <c r="AQ5" s="20"/>
      <c r="AR5" s="18"/>
      <c r="BE5" s="26" t="s">
        <v>14</v>
      </c>
      <c r="BS5" s="15" t="s">
        <v>6</v>
      </c>
    </row>
    <row r="6" s="1" customFormat="1" ht="36.96" customHeight="1">
      <c r="B6" s="19"/>
      <c r="C6" s="20"/>
      <c r="D6" s="27" t="s">
        <v>15</v>
      </c>
      <c r="E6" s="20"/>
      <c r="F6" s="20"/>
      <c r="G6" s="20"/>
      <c r="H6" s="20"/>
      <c r="I6" s="20"/>
      <c r="J6" s="20"/>
      <c r="K6" s="28" t="s">
        <v>16</v>
      </c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"/>
      <c r="AM6" s="20"/>
      <c r="AN6" s="20"/>
      <c r="AO6" s="20"/>
      <c r="AP6" s="20"/>
      <c r="AQ6" s="20"/>
      <c r="AR6" s="18"/>
      <c r="BE6" s="29"/>
      <c r="BS6" s="15" t="s">
        <v>6</v>
      </c>
    </row>
    <row r="7" s="1" customFormat="1" ht="12" customHeight="1">
      <c r="B7" s="19"/>
      <c r="C7" s="20"/>
      <c r="D7" s="30" t="s">
        <v>17</v>
      </c>
      <c r="E7" s="20"/>
      <c r="F7" s="20"/>
      <c r="G7" s="20"/>
      <c r="H7" s="20"/>
      <c r="I7" s="20"/>
      <c r="J7" s="20"/>
      <c r="K7" s="25" t="s">
        <v>1</v>
      </c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30" t="s">
        <v>18</v>
      </c>
      <c r="AL7" s="20"/>
      <c r="AM7" s="20"/>
      <c r="AN7" s="25" t="s">
        <v>1</v>
      </c>
      <c r="AO7" s="20"/>
      <c r="AP7" s="20"/>
      <c r="AQ7" s="20"/>
      <c r="AR7" s="18"/>
      <c r="BE7" s="29"/>
      <c r="BS7" s="15" t="s">
        <v>6</v>
      </c>
    </row>
    <row r="8" s="1" customFormat="1" ht="12" customHeight="1">
      <c r="B8" s="19"/>
      <c r="C8" s="20"/>
      <c r="D8" s="30" t="s">
        <v>19</v>
      </c>
      <c r="E8" s="20"/>
      <c r="F8" s="20"/>
      <c r="G8" s="20"/>
      <c r="H8" s="20"/>
      <c r="I8" s="20"/>
      <c r="J8" s="20"/>
      <c r="K8" s="25" t="s">
        <v>20</v>
      </c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30" t="s">
        <v>21</v>
      </c>
      <c r="AL8" s="20"/>
      <c r="AM8" s="20"/>
      <c r="AN8" s="31" t="s">
        <v>22</v>
      </c>
      <c r="AO8" s="20"/>
      <c r="AP8" s="20"/>
      <c r="AQ8" s="20"/>
      <c r="AR8" s="18"/>
      <c r="BE8" s="29"/>
      <c r="BS8" s="15" t="s">
        <v>6</v>
      </c>
    </row>
    <row r="9" s="1" customFormat="1" ht="14.4" customHeight="1">
      <c r="B9" s="19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18"/>
      <c r="BE9" s="29"/>
      <c r="BS9" s="15" t="s">
        <v>6</v>
      </c>
    </row>
    <row r="10" s="1" customFormat="1" ht="12" customHeight="1">
      <c r="B10" s="19"/>
      <c r="C10" s="20"/>
      <c r="D10" s="30" t="s">
        <v>23</v>
      </c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30" t="s">
        <v>24</v>
      </c>
      <c r="AL10" s="20"/>
      <c r="AM10" s="20"/>
      <c r="AN10" s="25" t="s">
        <v>1</v>
      </c>
      <c r="AO10" s="20"/>
      <c r="AP10" s="20"/>
      <c r="AQ10" s="20"/>
      <c r="AR10" s="18"/>
      <c r="BE10" s="29"/>
      <c r="BS10" s="15" t="s">
        <v>6</v>
      </c>
    </row>
    <row r="11" s="1" customFormat="1" ht="18.48" customHeight="1">
      <c r="B11" s="19"/>
      <c r="C11" s="20"/>
      <c r="D11" s="20"/>
      <c r="E11" s="25" t="s">
        <v>20</v>
      </c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30" t="s">
        <v>25</v>
      </c>
      <c r="AL11" s="20"/>
      <c r="AM11" s="20"/>
      <c r="AN11" s="25" t="s">
        <v>1</v>
      </c>
      <c r="AO11" s="20"/>
      <c r="AP11" s="20"/>
      <c r="AQ11" s="20"/>
      <c r="AR11" s="18"/>
      <c r="BE11" s="29"/>
      <c r="BS11" s="15" t="s">
        <v>6</v>
      </c>
    </row>
    <row r="12" s="1" customFormat="1" ht="6.96" customHeight="1">
      <c r="B12" s="19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18"/>
      <c r="BE12" s="29"/>
      <c r="BS12" s="15" t="s">
        <v>6</v>
      </c>
    </row>
    <row r="13" s="1" customFormat="1" ht="12" customHeight="1">
      <c r="B13" s="19"/>
      <c r="C13" s="20"/>
      <c r="D13" s="30" t="s">
        <v>26</v>
      </c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30" t="s">
        <v>24</v>
      </c>
      <c r="AL13" s="20"/>
      <c r="AM13" s="20"/>
      <c r="AN13" s="32" t="s">
        <v>27</v>
      </c>
      <c r="AO13" s="20"/>
      <c r="AP13" s="20"/>
      <c r="AQ13" s="20"/>
      <c r="AR13" s="18"/>
      <c r="BE13" s="29"/>
      <c r="BS13" s="15" t="s">
        <v>6</v>
      </c>
    </row>
    <row r="14">
      <c r="B14" s="19"/>
      <c r="C14" s="20"/>
      <c r="D14" s="20"/>
      <c r="E14" s="32" t="s">
        <v>27</v>
      </c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33"/>
      <c r="AJ14" s="33"/>
      <c r="AK14" s="30" t="s">
        <v>25</v>
      </c>
      <c r="AL14" s="20"/>
      <c r="AM14" s="20"/>
      <c r="AN14" s="32" t="s">
        <v>27</v>
      </c>
      <c r="AO14" s="20"/>
      <c r="AP14" s="20"/>
      <c r="AQ14" s="20"/>
      <c r="AR14" s="18"/>
      <c r="BE14" s="29"/>
      <c r="BS14" s="15" t="s">
        <v>6</v>
      </c>
    </row>
    <row r="15" s="1" customFormat="1" ht="6.96" customHeight="1">
      <c r="B15" s="19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18"/>
      <c r="BE15" s="29"/>
      <c r="BS15" s="15" t="s">
        <v>4</v>
      </c>
    </row>
    <row r="16" s="1" customFormat="1" ht="12" customHeight="1">
      <c r="B16" s="19"/>
      <c r="C16" s="20"/>
      <c r="D16" s="30" t="s">
        <v>28</v>
      </c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30" t="s">
        <v>24</v>
      </c>
      <c r="AL16" s="20"/>
      <c r="AM16" s="20"/>
      <c r="AN16" s="25" t="s">
        <v>1</v>
      </c>
      <c r="AO16" s="20"/>
      <c r="AP16" s="20"/>
      <c r="AQ16" s="20"/>
      <c r="AR16" s="18"/>
      <c r="BE16" s="29"/>
      <c r="BS16" s="15" t="s">
        <v>4</v>
      </c>
    </row>
    <row r="17" s="1" customFormat="1" ht="18.48" customHeight="1">
      <c r="B17" s="19"/>
      <c r="C17" s="20"/>
      <c r="D17" s="20"/>
      <c r="E17" s="25" t="s">
        <v>20</v>
      </c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30" t="s">
        <v>25</v>
      </c>
      <c r="AL17" s="20"/>
      <c r="AM17" s="20"/>
      <c r="AN17" s="25" t="s">
        <v>1</v>
      </c>
      <c r="AO17" s="20"/>
      <c r="AP17" s="20"/>
      <c r="AQ17" s="20"/>
      <c r="AR17" s="18"/>
      <c r="BE17" s="29"/>
      <c r="BS17" s="15" t="s">
        <v>29</v>
      </c>
    </row>
    <row r="18" s="1" customFormat="1" ht="6.96" customHeight="1">
      <c r="B18" s="19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18"/>
      <c r="BE18" s="29"/>
      <c r="BS18" s="15" t="s">
        <v>6</v>
      </c>
    </row>
    <row r="19" s="1" customFormat="1" ht="12" customHeight="1">
      <c r="B19" s="19"/>
      <c r="C19" s="20"/>
      <c r="D19" s="30" t="s">
        <v>30</v>
      </c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30" t="s">
        <v>24</v>
      </c>
      <c r="AL19" s="20"/>
      <c r="AM19" s="20"/>
      <c r="AN19" s="25" t="s">
        <v>1</v>
      </c>
      <c r="AO19" s="20"/>
      <c r="AP19" s="20"/>
      <c r="AQ19" s="20"/>
      <c r="AR19" s="18"/>
      <c r="BE19" s="29"/>
      <c r="BS19" s="15" t="s">
        <v>6</v>
      </c>
    </row>
    <row r="20" s="1" customFormat="1" ht="18.48" customHeight="1">
      <c r="B20" s="19"/>
      <c r="C20" s="20"/>
      <c r="D20" s="20"/>
      <c r="E20" s="25" t="s">
        <v>20</v>
      </c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30" t="s">
        <v>25</v>
      </c>
      <c r="AL20" s="20"/>
      <c r="AM20" s="20"/>
      <c r="AN20" s="25" t="s">
        <v>1</v>
      </c>
      <c r="AO20" s="20"/>
      <c r="AP20" s="20"/>
      <c r="AQ20" s="20"/>
      <c r="AR20" s="18"/>
      <c r="BE20" s="29"/>
      <c r="BS20" s="15" t="s">
        <v>4</v>
      </c>
    </row>
    <row r="21" s="1" customFormat="1" ht="6.96" customHeight="1">
      <c r="B21" s="19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18"/>
      <c r="BE21" s="29"/>
    </row>
    <row r="22" s="1" customFormat="1" ht="12" customHeight="1">
      <c r="B22" s="19"/>
      <c r="C22" s="20"/>
      <c r="D22" s="30" t="s">
        <v>31</v>
      </c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18"/>
      <c r="BE22" s="29"/>
    </row>
    <row r="23" s="1" customFormat="1" ht="16.5" customHeight="1">
      <c r="B23" s="19"/>
      <c r="C23" s="20"/>
      <c r="D23" s="20"/>
      <c r="E23" s="34" t="s">
        <v>1</v>
      </c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  <c r="AH23" s="34"/>
      <c r="AI23" s="34"/>
      <c r="AJ23" s="34"/>
      <c r="AK23" s="34"/>
      <c r="AL23" s="34"/>
      <c r="AM23" s="34"/>
      <c r="AN23" s="34"/>
      <c r="AO23" s="20"/>
      <c r="AP23" s="20"/>
      <c r="AQ23" s="20"/>
      <c r="AR23" s="18"/>
      <c r="BE23" s="29"/>
    </row>
    <row r="24" s="1" customFormat="1" ht="6.96" customHeight="1">
      <c r="B24" s="19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18"/>
      <c r="BE24" s="29"/>
    </row>
    <row r="25" s="1" customFormat="1" ht="6.96" customHeight="1">
      <c r="B25" s="19"/>
      <c r="C25" s="20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20"/>
      <c r="AQ25" s="20"/>
      <c r="AR25" s="18"/>
      <c r="BE25" s="29"/>
    </row>
    <row r="26" s="2" customFormat="1" ht="25.92" customHeight="1">
      <c r="A26" s="36"/>
      <c r="B26" s="37"/>
      <c r="C26" s="38"/>
      <c r="D26" s="39" t="s">
        <v>32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1">
        <f>ROUND(AG94,2)</f>
        <v>0</v>
      </c>
      <c r="AL26" s="40"/>
      <c r="AM26" s="40"/>
      <c r="AN26" s="40"/>
      <c r="AO26" s="40"/>
      <c r="AP26" s="38"/>
      <c r="AQ26" s="38"/>
      <c r="AR26" s="42"/>
      <c r="BE26" s="29"/>
    </row>
    <row r="27" s="2" customFormat="1" ht="6.96" customHeight="1">
      <c r="A27" s="36"/>
      <c r="B27" s="37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42"/>
      <c r="BE27" s="29"/>
    </row>
    <row r="28" s="2" customFormat="1">
      <c r="A28" s="36"/>
      <c r="B28" s="37"/>
      <c r="C28" s="38"/>
      <c r="D28" s="38"/>
      <c r="E28" s="38"/>
      <c r="F28" s="38"/>
      <c r="G28" s="38"/>
      <c r="H28" s="38"/>
      <c r="I28" s="38"/>
      <c r="J28" s="38"/>
      <c r="K28" s="38"/>
      <c r="L28" s="43" t="s">
        <v>33</v>
      </c>
      <c r="M28" s="43"/>
      <c r="N28" s="43"/>
      <c r="O28" s="43"/>
      <c r="P28" s="43"/>
      <c r="Q28" s="38"/>
      <c r="R28" s="38"/>
      <c r="S28" s="38"/>
      <c r="T28" s="38"/>
      <c r="U28" s="38"/>
      <c r="V28" s="38"/>
      <c r="W28" s="43" t="s">
        <v>34</v>
      </c>
      <c r="X28" s="43"/>
      <c r="Y28" s="43"/>
      <c r="Z28" s="43"/>
      <c r="AA28" s="43"/>
      <c r="AB28" s="43"/>
      <c r="AC28" s="43"/>
      <c r="AD28" s="43"/>
      <c r="AE28" s="43"/>
      <c r="AF28" s="38"/>
      <c r="AG28" s="38"/>
      <c r="AH28" s="38"/>
      <c r="AI28" s="38"/>
      <c r="AJ28" s="38"/>
      <c r="AK28" s="43" t="s">
        <v>35</v>
      </c>
      <c r="AL28" s="43"/>
      <c r="AM28" s="43"/>
      <c r="AN28" s="43"/>
      <c r="AO28" s="43"/>
      <c r="AP28" s="38"/>
      <c r="AQ28" s="38"/>
      <c r="AR28" s="42"/>
      <c r="BE28" s="29"/>
    </row>
    <row r="29" s="3" customFormat="1" ht="14.4" customHeight="1">
      <c r="A29" s="3"/>
      <c r="B29" s="44"/>
      <c r="C29" s="45"/>
      <c r="D29" s="30" t="s">
        <v>36</v>
      </c>
      <c r="E29" s="45"/>
      <c r="F29" s="30" t="s">
        <v>37</v>
      </c>
      <c r="G29" s="45"/>
      <c r="H29" s="45"/>
      <c r="I29" s="45"/>
      <c r="J29" s="45"/>
      <c r="K29" s="45"/>
      <c r="L29" s="46">
        <v>0.20999999999999999</v>
      </c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7">
        <f>ROUND(AZ94, 2)</f>
        <v>0</v>
      </c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7">
        <f>ROUND(AV94, 2)</f>
        <v>0</v>
      </c>
      <c r="AL29" s="45"/>
      <c r="AM29" s="45"/>
      <c r="AN29" s="45"/>
      <c r="AO29" s="45"/>
      <c r="AP29" s="45"/>
      <c r="AQ29" s="45"/>
      <c r="AR29" s="48"/>
      <c r="BE29" s="49"/>
    </row>
    <row r="30" s="3" customFormat="1" ht="14.4" customHeight="1">
      <c r="A30" s="3"/>
      <c r="B30" s="44"/>
      <c r="C30" s="45"/>
      <c r="D30" s="45"/>
      <c r="E30" s="45"/>
      <c r="F30" s="30" t="s">
        <v>38</v>
      </c>
      <c r="G30" s="45"/>
      <c r="H30" s="45"/>
      <c r="I30" s="45"/>
      <c r="J30" s="45"/>
      <c r="K30" s="45"/>
      <c r="L30" s="46">
        <v>0.14999999999999999</v>
      </c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7">
        <f>ROUND(BA94, 2)</f>
        <v>0</v>
      </c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7">
        <f>ROUND(AW94, 2)</f>
        <v>0</v>
      </c>
      <c r="AL30" s="45"/>
      <c r="AM30" s="45"/>
      <c r="AN30" s="45"/>
      <c r="AO30" s="45"/>
      <c r="AP30" s="45"/>
      <c r="AQ30" s="45"/>
      <c r="AR30" s="48"/>
      <c r="BE30" s="49"/>
    </row>
    <row r="31" hidden="1" s="3" customFormat="1" ht="14.4" customHeight="1">
      <c r="A31" s="3"/>
      <c r="B31" s="44"/>
      <c r="C31" s="45"/>
      <c r="D31" s="45"/>
      <c r="E31" s="45"/>
      <c r="F31" s="30" t="s">
        <v>39</v>
      </c>
      <c r="G31" s="45"/>
      <c r="H31" s="45"/>
      <c r="I31" s="45"/>
      <c r="J31" s="45"/>
      <c r="K31" s="45"/>
      <c r="L31" s="46">
        <v>0.20999999999999999</v>
      </c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7">
        <f>ROUND(BB94, 2)</f>
        <v>0</v>
      </c>
      <c r="X31" s="45"/>
      <c r="Y31" s="45"/>
      <c r="Z31" s="45"/>
      <c r="AA31" s="45"/>
      <c r="AB31" s="45"/>
      <c r="AC31" s="45"/>
      <c r="AD31" s="45"/>
      <c r="AE31" s="45"/>
      <c r="AF31" s="45"/>
      <c r="AG31" s="45"/>
      <c r="AH31" s="45"/>
      <c r="AI31" s="45"/>
      <c r="AJ31" s="45"/>
      <c r="AK31" s="47">
        <v>0</v>
      </c>
      <c r="AL31" s="45"/>
      <c r="AM31" s="45"/>
      <c r="AN31" s="45"/>
      <c r="AO31" s="45"/>
      <c r="AP31" s="45"/>
      <c r="AQ31" s="45"/>
      <c r="AR31" s="48"/>
      <c r="BE31" s="49"/>
    </row>
    <row r="32" hidden="1" s="3" customFormat="1" ht="14.4" customHeight="1">
      <c r="A32" s="3"/>
      <c r="B32" s="44"/>
      <c r="C32" s="45"/>
      <c r="D32" s="45"/>
      <c r="E32" s="45"/>
      <c r="F32" s="30" t="s">
        <v>40</v>
      </c>
      <c r="G32" s="45"/>
      <c r="H32" s="45"/>
      <c r="I32" s="45"/>
      <c r="J32" s="45"/>
      <c r="K32" s="45"/>
      <c r="L32" s="46">
        <v>0.14999999999999999</v>
      </c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7">
        <f>ROUND(BC94, 2)</f>
        <v>0</v>
      </c>
      <c r="X32" s="45"/>
      <c r="Y32" s="45"/>
      <c r="Z32" s="45"/>
      <c r="AA32" s="45"/>
      <c r="AB32" s="45"/>
      <c r="AC32" s="45"/>
      <c r="AD32" s="45"/>
      <c r="AE32" s="45"/>
      <c r="AF32" s="45"/>
      <c r="AG32" s="45"/>
      <c r="AH32" s="45"/>
      <c r="AI32" s="45"/>
      <c r="AJ32" s="45"/>
      <c r="AK32" s="47">
        <v>0</v>
      </c>
      <c r="AL32" s="45"/>
      <c r="AM32" s="45"/>
      <c r="AN32" s="45"/>
      <c r="AO32" s="45"/>
      <c r="AP32" s="45"/>
      <c r="AQ32" s="45"/>
      <c r="AR32" s="48"/>
      <c r="BE32" s="49"/>
    </row>
    <row r="33" hidden="1" s="3" customFormat="1" ht="14.4" customHeight="1">
      <c r="A33" s="3"/>
      <c r="B33" s="44"/>
      <c r="C33" s="45"/>
      <c r="D33" s="45"/>
      <c r="E33" s="45"/>
      <c r="F33" s="30" t="s">
        <v>41</v>
      </c>
      <c r="G33" s="45"/>
      <c r="H33" s="45"/>
      <c r="I33" s="45"/>
      <c r="J33" s="45"/>
      <c r="K33" s="45"/>
      <c r="L33" s="46">
        <v>0</v>
      </c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7">
        <f>ROUND(BD94, 2)</f>
        <v>0</v>
      </c>
      <c r="X33" s="45"/>
      <c r="Y33" s="45"/>
      <c r="Z33" s="45"/>
      <c r="AA33" s="45"/>
      <c r="AB33" s="45"/>
      <c r="AC33" s="45"/>
      <c r="AD33" s="45"/>
      <c r="AE33" s="45"/>
      <c r="AF33" s="45"/>
      <c r="AG33" s="45"/>
      <c r="AH33" s="45"/>
      <c r="AI33" s="45"/>
      <c r="AJ33" s="45"/>
      <c r="AK33" s="47">
        <v>0</v>
      </c>
      <c r="AL33" s="45"/>
      <c r="AM33" s="45"/>
      <c r="AN33" s="45"/>
      <c r="AO33" s="45"/>
      <c r="AP33" s="45"/>
      <c r="AQ33" s="45"/>
      <c r="AR33" s="48"/>
      <c r="BE33" s="49"/>
    </row>
    <row r="34" s="2" customFormat="1" ht="6.96" customHeight="1">
      <c r="A34" s="36"/>
      <c r="B34" s="37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42"/>
      <c r="BE34" s="29"/>
    </row>
    <row r="35" s="2" customFormat="1" ht="25.92" customHeight="1">
      <c r="A35" s="36"/>
      <c r="B35" s="37"/>
      <c r="C35" s="50"/>
      <c r="D35" s="51" t="s">
        <v>42</v>
      </c>
      <c r="E35" s="52"/>
      <c r="F35" s="52"/>
      <c r="G35" s="52"/>
      <c r="H35" s="52"/>
      <c r="I35" s="52"/>
      <c r="J35" s="52"/>
      <c r="K35" s="52"/>
      <c r="L35" s="52"/>
      <c r="M35" s="52"/>
      <c r="N35" s="52"/>
      <c r="O35" s="52"/>
      <c r="P35" s="52"/>
      <c r="Q35" s="52"/>
      <c r="R35" s="52"/>
      <c r="S35" s="52"/>
      <c r="T35" s="53" t="s">
        <v>43</v>
      </c>
      <c r="U35" s="52"/>
      <c r="V35" s="52"/>
      <c r="W35" s="52"/>
      <c r="X35" s="54" t="s">
        <v>44</v>
      </c>
      <c r="Y35" s="52"/>
      <c r="Z35" s="52"/>
      <c r="AA35" s="52"/>
      <c r="AB35" s="52"/>
      <c r="AC35" s="52"/>
      <c r="AD35" s="52"/>
      <c r="AE35" s="52"/>
      <c r="AF35" s="52"/>
      <c r="AG35" s="52"/>
      <c r="AH35" s="52"/>
      <c r="AI35" s="52"/>
      <c r="AJ35" s="52"/>
      <c r="AK35" s="55">
        <f>SUM(AK26:AK33)</f>
        <v>0</v>
      </c>
      <c r="AL35" s="52"/>
      <c r="AM35" s="52"/>
      <c r="AN35" s="52"/>
      <c r="AO35" s="56"/>
      <c r="AP35" s="50"/>
      <c r="AQ35" s="50"/>
      <c r="AR35" s="42"/>
      <c r="BE35" s="36"/>
    </row>
    <row r="36" s="2" customFormat="1" ht="6.96" customHeight="1">
      <c r="A36" s="36"/>
      <c r="B36" s="37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42"/>
      <c r="BE36" s="36"/>
    </row>
    <row r="37" s="2" customFormat="1" ht="14.4" customHeight="1">
      <c r="A37" s="36"/>
      <c r="B37" s="37"/>
      <c r="C37" s="38"/>
      <c r="D37" s="38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38"/>
      <c r="P37" s="38"/>
      <c r="Q37" s="38"/>
      <c r="R37" s="38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  <c r="AF37" s="38"/>
      <c r="AG37" s="38"/>
      <c r="AH37" s="38"/>
      <c r="AI37" s="38"/>
      <c r="AJ37" s="38"/>
      <c r="AK37" s="38"/>
      <c r="AL37" s="38"/>
      <c r="AM37" s="38"/>
      <c r="AN37" s="38"/>
      <c r="AO37" s="38"/>
      <c r="AP37" s="38"/>
      <c r="AQ37" s="38"/>
      <c r="AR37" s="42"/>
      <c r="BE37" s="36"/>
    </row>
    <row r="38" s="1" customFormat="1" ht="14.4" customHeight="1">
      <c r="B38" s="19"/>
      <c r="C38" s="20"/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0"/>
      <c r="R38" s="20"/>
      <c r="S38" s="20"/>
      <c r="T38" s="20"/>
      <c r="U38" s="20"/>
      <c r="V38" s="20"/>
      <c r="W38" s="20"/>
      <c r="X38" s="20"/>
      <c r="Y38" s="20"/>
      <c r="Z38" s="20"/>
      <c r="AA38" s="20"/>
      <c r="AB38" s="20"/>
      <c r="AC38" s="20"/>
      <c r="AD38" s="20"/>
      <c r="AE38" s="20"/>
      <c r="AF38" s="20"/>
      <c r="AG38" s="20"/>
      <c r="AH38" s="20"/>
      <c r="AI38" s="20"/>
      <c r="AJ38" s="20"/>
      <c r="AK38" s="20"/>
      <c r="AL38" s="20"/>
      <c r="AM38" s="20"/>
      <c r="AN38" s="20"/>
      <c r="AO38" s="20"/>
      <c r="AP38" s="20"/>
      <c r="AQ38" s="20"/>
      <c r="AR38" s="18"/>
    </row>
    <row r="39" s="1" customFormat="1" ht="14.4" customHeight="1">
      <c r="B39" s="19"/>
      <c r="C39" s="20"/>
      <c r="D39" s="20"/>
      <c r="E39" s="20"/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20"/>
      <c r="R39" s="20"/>
      <c r="S39" s="20"/>
      <c r="T39" s="20"/>
      <c r="U39" s="20"/>
      <c r="V39" s="20"/>
      <c r="W39" s="20"/>
      <c r="X39" s="20"/>
      <c r="Y39" s="20"/>
      <c r="Z39" s="20"/>
      <c r="AA39" s="20"/>
      <c r="AB39" s="20"/>
      <c r="AC39" s="20"/>
      <c r="AD39" s="20"/>
      <c r="AE39" s="20"/>
      <c r="AF39" s="20"/>
      <c r="AG39" s="20"/>
      <c r="AH39" s="20"/>
      <c r="AI39" s="20"/>
      <c r="AJ39" s="20"/>
      <c r="AK39" s="20"/>
      <c r="AL39" s="20"/>
      <c r="AM39" s="20"/>
      <c r="AN39" s="20"/>
      <c r="AO39" s="20"/>
      <c r="AP39" s="20"/>
      <c r="AQ39" s="20"/>
      <c r="AR39" s="18"/>
    </row>
    <row r="40" s="1" customFormat="1" ht="14.4" customHeight="1">
      <c r="B40" s="19"/>
      <c r="C40" s="20"/>
      <c r="D40" s="20"/>
      <c r="E40" s="20"/>
      <c r="F40" s="20"/>
      <c r="G40" s="20"/>
      <c r="H40" s="20"/>
      <c r="I40" s="20"/>
      <c r="J40" s="20"/>
      <c r="K40" s="20"/>
      <c r="L40" s="20"/>
      <c r="M40" s="20"/>
      <c r="N40" s="20"/>
      <c r="O40" s="20"/>
      <c r="P40" s="20"/>
      <c r="Q40" s="20"/>
      <c r="R40" s="20"/>
      <c r="S40" s="20"/>
      <c r="T40" s="20"/>
      <c r="U40" s="20"/>
      <c r="V40" s="20"/>
      <c r="W40" s="20"/>
      <c r="X40" s="20"/>
      <c r="Y40" s="20"/>
      <c r="Z40" s="20"/>
      <c r="AA40" s="20"/>
      <c r="AB40" s="20"/>
      <c r="AC40" s="20"/>
      <c r="AD40" s="20"/>
      <c r="AE40" s="20"/>
      <c r="AF40" s="20"/>
      <c r="AG40" s="20"/>
      <c r="AH40" s="20"/>
      <c r="AI40" s="20"/>
      <c r="AJ40" s="20"/>
      <c r="AK40" s="20"/>
      <c r="AL40" s="20"/>
      <c r="AM40" s="20"/>
      <c r="AN40" s="20"/>
      <c r="AO40" s="20"/>
      <c r="AP40" s="20"/>
      <c r="AQ40" s="20"/>
      <c r="AR40" s="18"/>
    </row>
    <row r="41" s="1" customFormat="1" ht="14.4" customHeight="1">
      <c r="B41" s="19"/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0"/>
      <c r="R41" s="20"/>
      <c r="S41" s="20"/>
      <c r="T41" s="20"/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0"/>
      <c r="AJ41" s="20"/>
      <c r="AK41" s="20"/>
      <c r="AL41" s="20"/>
      <c r="AM41" s="20"/>
      <c r="AN41" s="20"/>
      <c r="AO41" s="20"/>
      <c r="AP41" s="20"/>
      <c r="AQ41" s="20"/>
      <c r="AR41" s="18"/>
    </row>
    <row r="42" s="1" customFormat="1" ht="14.4" customHeight="1">
      <c r="B42" s="19"/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0"/>
      <c r="R42" s="20"/>
      <c r="S42" s="20"/>
      <c r="T42" s="20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0"/>
      <c r="AJ42" s="20"/>
      <c r="AK42" s="20"/>
      <c r="AL42" s="20"/>
      <c r="AM42" s="20"/>
      <c r="AN42" s="20"/>
      <c r="AO42" s="20"/>
      <c r="AP42" s="20"/>
      <c r="AQ42" s="20"/>
      <c r="AR42" s="18"/>
    </row>
    <row r="43" s="1" customFormat="1" ht="14.4" customHeight="1">
      <c r="B43" s="19"/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0"/>
      <c r="R43" s="20"/>
      <c r="S43" s="20"/>
      <c r="T43" s="20"/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0"/>
      <c r="AJ43" s="20"/>
      <c r="AK43" s="20"/>
      <c r="AL43" s="20"/>
      <c r="AM43" s="20"/>
      <c r="AN43" s="20"/>
      <c r="AO43" s="20"/>
      <c r="AP43" s="20"/>
      <c r="AQ43" s="20"/>
      <c r="AR43" s="18"/>
    </row>
    <row r="44" s="1" customFormat="1" ht="14.4" customHeight="1">
      <c r="B44" s="19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0"/>
      <c r="R44" s="20"/>
      <c r="S44" s="20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0"/>
      <c r="AJ44" s="20"/>
      <c r="AK44" s="20"/>
      <c r="AL44" s="20"/>
      <c r="AM44" s="20"/>
      <c r="AN44" s="20"/>
      <c r="AO44" s="20"/>
      <c r="AP44" s="20"/>
      <c r="AQ44" s="20"/>
      <c r="AR44" s="18"/>
    </row>
    <row r="45" s="1" customFormat="1" ht="14.4" customHeight="1">
      <c r="B45" s="19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0"/>
      <c r="R45" s="20"/>
      <c r="S45" s="20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0"/>
      <c r="AJ45" s="20"/>
      <c r="AK45" s="20"/>
      <c r="AL45" s="20"/>
      <c r="AM45" s="20"/>
      <c r="AN45" s="20"/>
      <c r="AO45" s="20"/>
      <c r="AP45" s="20"/>
      <c r="AQ45" s="20"/>
      <c r="AR45" s="18"/>
    </row>
    <row r="46" s="1" customFormat="1" ht="14.4" customHeight="1">
      <c r="B46" s="19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0"/>
      <c r="R46" s="20"/>
      <c r="S46" s="20"/>
      <c r="T46" s="20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0"/>
      <c r="AJ46" s="20"/>
      <c r="AK46" s="20"/>
      <c r="AL46" s="20"/>
      <c r="AM46" s="20"/>
      <c r="AN46" s="20"/>
      <c r="AO46" s="20"/>
      <c r="AP46" s="20"/>
      <c r="AQ46" s="20"/>
      <c r="AR46" s="18"/>
    </row>
    <row r="47" s="1" customFormat="1" ht="14.4" customHeight="1">
      <c r="B47" s="19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0"/>
      <c r="R47" s="20"/>
      <c r="S47" s="20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0"/>
      <c r="AJ47" s="20"/>
      <c r="AK47" s="20"/>
      <c r="AL47" s="20"/>
      <c r="AM47" s="20"/>
      <c r="AN47" s="20"/>
      <c r="AO47" s="20"/>
      <c r="AP47" s="20"/>
      <c r="AQ47" s="20"/>
      <c r="AR47" s="18"/>
    </row>
    <row r="48" s="1" customFormat="1" ht="14.4" customHeight="1">
      <c r="B48" s="19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0"/>
      <c r="R48" s="20"/>
      <c r="S48" s="20"/>
      <c r="T48" s="20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0"/>
      <c r="AJ48" s="20"/>
      <c r="AK48" s="20"/>
      <c r="AL48" s="20"/>
      <c r="AM48" s="20"/>
      <c r="AN48" s="20"/>
      <c r="AO48" s="20"/>
      <c r="AP48" s="20"/>
      <c r="AQ48" s="20"/>
      <c r="AR48" s="18"/>
    </row>
    <row r="49" s="2" customFormat="1" ht="14.4" customHeight="1">
      <c r="B49" s="57"/>
      <c r="C49" s="58"/>
      <c r="D49" s="59" t="s">
        <v>45</v>
      </c>
      <c r="E49" s="60"/>
      <c r="F49" s="60"/>
      <c r="G49" s="60"/>
      <c r="H49" s="60"/>
      <c r="I49" s="60"/>
      <c r="J49" s="60"/>
      <c r="K49" s="60"/>
      <c r="L49" s="60"/>
      <c r="M49" s="60"/>
      <c r="N49" s="60"/>
      <c r="O49" s="60"/>
      <c r="P49" s="60"/>
      <c r="Q49" s="60"/>
      <c r="R49" s="60"/>
      <c r="S49" s="60"/>
      <c r="T49" s="60"/>
      <c r="U49" s="60"/>
      <c r="V49" s="60"/>
      <c r="W49" s="60"/>
      <c r="X49" s="60"/>
      <c r="Y49" s="60"/>
      <c r="Z49" s="60"/>
      <c r="AA49" s="60"/>
      <c r="AB49" s="60"/>
      <c r="AC49" s="60"/>
      <c r="AD49" s="60"/>
      <c r="AE49" s="60"/>
      <c r="AF49" s="60"/>
      <c r="AG49" s="60"/>
      <c r="AH49" s="59" t="s">
        <v>46</v>
      </c>
      <c r="AI49" s="60"/>
      <c r="AJ49" s="60"/>
      <c r="AK49" s="60"/>
      <c r="AL49" s="60"/>
      <c r="AM49" s="60"/>
      <c r="AN49" s="60"/>
      <c r="AO49" s="60"/>
      <c r="AP49" s="58"/>
      <c r="AQ49" s="58"/>
      <c r="AR49" s="61"/>
    </row>
    <row r="50">
      <c r="B50" s="19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0"/>
      <c r="R50" s="20"/>
      <c r="S50" s="20"/>
      <c r="T50" s="20"/>
      <c r="U50" s="20"/>
      <c r="V50" s="20"/>
      <c r="W50" s="20"/>
      <c r="X50" s="20"/>
      <c r="Y50" s="20"/>
      <c r="Z50" s="20"/>
      <c r="AA50" s="20"/>
      <c r="AB50" s="20"/>
      <c r="AC50" s="20"/>
      <c r="AD50" s="20"/>
      <c r="AE50" s="20"/>
      <c r="AF50" s="20"/>
      <c r="AG50" s="20"/>
      <c r="AH50" s="20"/>
      <c r="AI50" s="20"/>
      <c r="AJ50" s="20"/>
      <c r="AK50" s="20"/>
      <c r="AL50" s="20"/>
      <c r="AM50" s="20"/>
      <c r="AN50" s="20"/>
      <c r="AO50" s="20"/>
      <c r="AP50" s="20"/>
      <c r="AQ50" s="20"/>
      <c r="AR50" s="18"/>
    </row>
    <row r="51">
      <c r="B51" s="19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  <c r="Q51" s="20"/>
      <c r="R51" s="20"/>
      <c r="S51" s="20"/>
      <c r="T51" s="20"/>
      <c r="U51" s="20"/>
      <c r="V51" s="20"/>
      <c r="W51" s="20"/>
      <c r="X51" s="20"/>
      <c r="Y51" s="20"/>
      <c r="Z51" s="20"/>
      <c r="AA51" s="20"/>
      <c r="AB51" s="20"/>
      <c r="AC51" s="20"/>
      <c r="AD51" s="20"/>
      <c r="AE51" s="20"/>
      <c r="AF51" s="20"/>
      <c r="AG51" s="20"/>
      <c r="AH51" s="20"/>
      <c r="AI51" s="20"/>
      <c r="AJ51" s="20"/>
      <c r="AK51" s="20"/>
      <c r="AL51" s="20"/>
      <c r="AM51" s="20"/>
      <c r="AN51" s="20"/>
      <c r="AO51" s="20"/>
      <c r="AP51" s="20"/>
      <c r="AQ51" s="20"/>
      <c r="AR51" s="18"/>
    </row>
    <row r="52">
      <c r="B52" s="19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0"/>
      <c r="Z52" s="20"/>
      <c r="AA52" s="20"/>
      <c r="AB52" s="20"/>
      <c r="AC52" s="20"/>
      <c r="AD52" s="20"/>
      <c r="AE52" s="20"/>
      <c r="AF52" s="20"/>
      <c r="AG52" s="20"/>
      <c r="AH52" s="20"/>
      <c r="AI52" s="20"/>
      <c r="AJ52" s="20"/>
      <c r="AK52" s="20"/>
      <c r="AL52" s="20"/>
      <c r="AM52" s="20"/>
      <c r="AN52" s="20"/>
      <c r="AO52" s="20"/>
      <c r="AP52" s="20"/>
      <c r="AQ52" s="20"/>
      <c r="AR52" s="18"/>
    </row>
    <row r="53">
      <c r="B53" s="19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  <c r="Q53" s="20"/>
      <c r="R53" s="20"/>
      <c r="S53" s="20"/>
      <c r="T53" s="20"/>
      <c r="U53" s="20"/>
      <c r="V53" s="20"/>
      <c r="W53" s="20"/>
      <c r="X53" s="20"/>
      <c r="Y53" s="20"/>
      <c r="Z53" s="20"/>
      <c r="AA53" s="20"/>
      <c r="AB53" s="20"/>
      <c r="AC53" s="20"/>
      <c r="AD53" s="20"/>
      <c r="AE53" s="20"/>
      <c r="AF53" s="20"/>
      <c r="AG53" s="20"/>
      <c r="AH53" s="20"/>
      <c r="AI53" s="20"/>
      <c r="AJ53" s="20"/>
      <c r="AK53" s="20"/>
      <c r="AL53" s="20"/>
      <c r="AM53" s="20"/>
      <c r="AN53" s="20"/>
      <c r="AO53" s="20"/>
      <c r="AP53" s="20"/>
      <c r="AQ53" s="20"/>
      <c r="AR53" s="18"/>
    </row>
    <row r="54">
      <c r="B54" s="19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0"/>
      <c r="Q54" s="20"/>
      <c r="R54" s="20"/>
      <c r="S54" s="20"/>
      <c r="T54" s="20"/>
      <c r="U54" s="20"/>
      <c r="V54" s="20"/>
      <c r="W54" s="20"/>
      <c r="X54" s="20"/>
      <c r="Y54" s="20"/>
      <c r="Z54" s="20"/>
      <c r="AA54" s="20"/>
      <c r="AB54" s="20"/>
      <c r="AC54" s="20"/>
      <c r="AD54" s="20"/>
      <c r="AE54" s="20"/>
      <c r="AF54" s="20"/>
      <c r="AG54" s="20"/>
      <c r="AH54" s="20"/>
      <c r="AI54" s="20"/>
      <c r="AJ54" s="20"/>
      <c r="AK54" s="20"/>
      <c r="AL54" s="20"/>
      <c r="AM54" s="20"/>
      <c r="AN54" s="20"/>
      <c r="AO54" s="20"/>
      <c r="AP54" s="20"/>
      <c r="AQ54" s="20"/>
      <c r="AR54" s="18"/>
    </row>
    <row r="55">
      <c r="B55" s="19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0"/>
      <c r="Q55" s="20"/>
      <c r="R55" s="20"/>
      <c r="S55" s="20"/>
      <c r="T55" s="20"/>
      <c r="U55" s="20"/>
      <c r="V55" s="20"/>
      <c r="W55" s="20"/>
      <c r="X55" s="20"/>
      <c r="Y55" s="20"/>
      <c r="Z55" s="20"/>
      <c r="AA55" s="20"/>
      <c r="AB55" s="20"/>
      <c r="AC55" s="20"/>
      <c r="AD55" s="20"/>
      <c r="AE55" s="20"/>
      <c r="AF55" s="20"/>
      <c r="AG55" s="20"/>
      <c r="AH55" s="20"/>
      <c r="AI55" s="20"/>
      <c r="AJ55" s="20"/>
      <c r="AK55" s="20"/>
      <c r="AL55" s="20"/>
      <c r="AM55" s="20"/>
      <c r="AN55" s="20"/>
      <c r="AO55" s="20"/>
      <c r="AP55" s="20"/>
      <c r="AQ55" s="20"/>
      <c r="AR55" s="18"/>
    </row>
    <row r="56">
      <c r="B56" s="19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  <c r="Q56" s="20"/>
      <c r="R56" s="20"/>
      <c r="S56" s="20"/>
      <c r="T56" s="20"/>
      <c r="U56" s="20"/>
      <c r="V56" s="20"/>
      <c r="W56" s="20"/>
      <c r="X56" s="20"/>
      <c r="Y56" s="20"/>
      <c r="Z56" s="20"/>
      <c r="AA56" s="20"/>
      <c r="AB56" s="20"/>
      <c r="AC56" s="20"/>
      <c r="AD56" s="20"/>
      <c r="AE56" s="20"/>
      <c r="AF56" s="20"/>
      <c r="AG56" s="20"/>
      <c r="AH56" s="20"/>
      <c r="AI56" s="20"/>
      <c r="AJ56" s="20"/>
      <c r="AK56" s="20"/>
      <c r="AL56" s="20"/>
      <c r="AM56" s="20"/>
      <c r="AN56" s="20"/>
      <c r="AO56" s="20"/>
      <c r="AP56" s="20"/>
      <c r="AQ56" s="20"/>
      <c r="AR56" s="18"/>
    </row>
    <row r="57">
      <c r="B57" s="19"/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0"/>
      <c r="Q57" s="20"/>
      <c r="R57" s="20"/>
      <c r="S57" s="20"/>
      <c r="T57" s="20"/>
      <c r="U57" s="20"/>
      <c r="V57" s="20"/>
      <c r="W57" s="20"/>
      <c r="X57" s="20"/>
      <c r="Y57" s="20"/>
      <c r="Z57" s="20"/>
      <c r="AA57" s="20"/>
      <c r="AB57" s="20"/>
      <c r="AC57" s="20"/>
      <c r="AD57" s="20"/>
      <c r="AE57" s="20"/>
      <c r="AF57" s="20"/>
      <c r="AG57" s="20"/>
      <c r="AH57" s="20"/>
      <c r="AI57" s="20"/>
      <c r="AJ57" s="20"/>
      <c r="AK57" s="20"/>
      <c r="AL57" s="20"/>
      <c r="AM57" s="20"/>
      <c r="AN57" s="20"/>
      <c r="AO57" s="20"/>
      <c r="AP57" s="20"/>
      <c r="AQ57" s="20"/>
      <c r="AR57" s="18"/>
    </row>
    <row r="58">
      <c r="B58" s="19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  <c r="Q58" s="20"/>
      <c r="R58" s="20"/>
      <c r="S58" s="20"/>
      <c r="T58" s="20"/>
      <c r="U58" s="20"/>
      <c r="V58" s="20"/>
      <c r="W58" s="20"/>
      <c r="X58" s="20"/>
      <c r="Y58" s="20"/>
      <c r="Z58" s="20"/>
      <c r="AA58" s="20"/>
      <c r="AB58" s="20"/>
      <c r="AC58" s="20"/>
      <c r="AD58" s="20"/>
      <c r="AE58" s="20"/>
      <c r="AF58" s="20"/>
      <c r="AG58" s="20"/>
      <c r="AH58" s="20"/>
      <c r="AI58" s="20"/>
      <c r="AJ58" s="20"/>
      <c r="AK58" s="20"/>
      <c r="AL58" s="20"/>
      <c r="AM58" s="20"/>
      <c r="AN58" s="20"/>
      <c r="AO58" s="20"/>
      <c r="AP58" s="20"/>
      <c r="AQ58" s="20"/>
      <c r="AR58" s="18"/>
    </row>
    <row r="59">
      <c r="B59" s="19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0"/>
      <c r="Q59" s="20"/>
      <c r="R59" s="20"/>
      <c r="S59" s="20"/>
      <c r="T59" s="20"/>
      <c r="U59" s="20"/>
      <c r="V59" s="20"/>
      <c r="W59" s="20"/>
      <c r="X59" s="20"/>
      <c r="Y59" s="20"/>
      <c r="Z59" s="20"/>
      <c r="AA59" s="20"/>
      <c r="AB59" s="20"/>
      <c r="AC59" s="20"/>
      <c r="AD59" s="20"/>
      <c r="AE59" s="20"/>
      <c r="AF59" s="20"/>
      <c r="AG59" s="20"/>
      <c r="AH59" s="20"/>
      <c r="AI59" s="20"/>
      <c r="AJ59" s="20"/>
      <c r="AK59" s="20"/>
      <c r="AL59" s="20"/>
      <c r="AM59" s="20"/>
      <c r="AN59" s="20"/>
      <c r="AO59" s="20"/>
      <c r="AP59" s="20"/>
      <c r="AQ59" s="20"/>
      <c r="AR59" s="18"/>
    </row>
    <row r="60" s="2" customFormat="1">
      <c r="A60" s="36"/>
      <c r="B60" s="37"/>
      <c r="C60" s="38"/>
      <c r="D60" s="62" t="s">
        <v>47</v>
      </c>
      <c r="E60" s="40"/>
      <c r="F60" s="40"/>
      <c r="G60" s="40"/>
      <c r="H60" s="40"/>
      <c r="I60" s="40"/>
      <c r="J60" s="40"/>
      <c r="K60" s="40"/>
      <c r="L60" s="40"/>
      <c r="M60" s="40"/>
      <c r="N60" s="40"/>
      <c r="O60" s="40"/>
      <c r="P60" s="40"/>
      <c r="Q60" s="40"/>
      <c r="R60" s="40"/>
      <c r="S60" s="40"/>
      <c r="T60" s="40"/>
      <c r="U60" s="40"/>
      <c r="V60" s="62" t="s">
        <v>48</v>
      </c>
      <c r="W60" s="40"/>
      <c r="X60" s="40"/>
      <c r="Y60" s="40"/>
      <c r="Z60" s="40"/>
      <c r="AA60" s="40"/>
      <c r="AB60" s="40"/>
      <c r="AC60" s="40"/>
      <c r="AD60" s="40"/>
      <c r="AE60" s="40"/>
      <c r="AF60" s="40"/>
      <c r="AG60" s="40"/>
      <c r="AH60" s="62" t="s">
        <v>47</v>
      </c>
      <c r="AI60" s="40"/>
      <c r="AJ60" s="40"/>
      <c r="AK60" s="40"/>
      <c r="AL60" s="40"/>
      <c r="AM60" s="62" t="s">
        <v>48</v>
      </c>
      <c r="AN60" s="40"/>
      <c r="AO60" s="40"/>
      <c r="AP60" s="38"/>
      <c r="AQ60" s="38"/>
      <c r="AR60" s="42"/>
      <c r="BE60" s="36"/>
    </row>
    <row r="61">
      <c r="B61" s="19"/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  <c r="Q61" s="20"/>
      <c r="R61" s="20"/>
      <c r="S61" s="20"/>
      <c r="T61" s="20"/>
      <c r="U61" s="20"/>
      <c r="V61" s="20"/>
      <c r="W61" s="20"/>
      <c r="X61" s="20"/>
      <c r="Y61" s="20"/>
      <c r="Z61" s="20"/>
      <c r="AA61" s="20"/>
      <c r="AB61" s="20"/>
      <c r="AC61" s="20"/>
      <c r="AD61" s="20"/>
      <c r="AE61" s="20"/>
      <c r="AF61" s="20"/>
      <c r="AG61" s="20"/>
      <c r="AH61" s="20"/>
      <c r="AI61" s="20"/>
      <c r="AJ61" s="20"/>
      <c r="AK61" s="20"/>
      <c r="AL61" s="20"/>
      <c r="AM61" s="20"/>
      <c r="AN61" s="20"/>
      <c r="AO61" s="20"/>
      <c r="AP61" s="20"/>
      <c r="AQ61" s="20"/>
      <c r="AR61" s="18"/>
    </row>
    <row r="62">
      <c r="B62" s="19"/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  <c r="Q62" s="20"/>
      <c r="R62" s="20"/>
      <c r="S62" s="20"/>
      <c r="T62" s="20"/>
      <c r="U62" s="20"/>
      <c r="V62" s="20"/>
      <c r="W62" s="20"/>
      <c r="X62" s="20"/>
      <c r="Y62" s="20"/>
      <c r="Z62" s="20"/>
      <c r="AA62" s="20"/>
      <c r="AB62" s="20"/>
      <c r="AC62" s="20"/>
      <c r="AD62" s="20"/>
      <c r="AE62" s="20"/>
      <c r="AF62" s="20"/>
      <c r="AG62" s="20"/>
      <c r="AH62" s="20"/>
      <c r="AI62" s="20"/>
      <c r="AJ62" s="20"/>
      <c r="AK62" s="20"/>
      <c r="AL62" s="20"/>
      <c r="AM62" s="20"/>
      <c r="AN62" s="20"/>
      <c r="AO62" s="20"/>
      <c r="AP62" s="20"/>
      <c r="AQ62" s="20"/>
      <c r="AR62" s="18"/>
    </row>
    <row r="63">
      <c r="B63" s="19"/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0"/>
      <c r="Q63" s="20"/>
      <c r="R63" s="20"/>
      <c r="S63" s="20"/>
      <c r="T63" s="20"/>
      <c r="U63" s="20"/>
      <c r="V63" s="20"/>
      <c r="W63" s="20"/>
      <c r="X63" s="20"/>
      <c r="Y63" s="20"/>
      <c r="Z63" s="20"/>
      <c r="AA63" s="20"/>
      <c r="AB63" s="20"/>
      <c r="AC63" s="20"/>
      <c r="AD63" s="20"/>
      <c r="AE63" s="20"/>
      <c r="AF63" s="20"/>
      <c r="AG63" s="20"/>
      <c r="AH63" s="20"/>
      <c r="AI63" s="20"/>
      <c r="AJ63" s="20"/>
      <c r="AK63" s="20"/>
      <c r="AL63" s="20"/>
      <c r="AM63" s="20"/>
      <c r="AN63" s="20"/>
      <c r="AO63" s="20"/>
      <c r="AP63" s="20"/>
      <c r="AQ63" s="20"/>
      <c r="AR63" s="18"/>
    </row>
    <row r="64" s="2" customFormat="1">
      <c r="A64" s="36"/>
      <c r="B64" s="37"/>
      <c r="C64" s="38"/>
      <c r="D64" s="59" t="s">
        <v>49</v>
      </c>
      <c r="E64" s="63"/>
      <c r="F64" s="63"/>
      <c r="G64" s="63"/>
      <c r="H64" s="63"/>
      <c r="I64" s="63"/>
      <c r="J64" s="63"/>
      <c r="K64" s="63"/>
      <c r="L64" s="63"/>
      <c r="M64" s="63"/>
      <c r="N64" s="63"/>
      <c r="O64" s="63"/>
      <c r="P64" s="63"/>
      <c r="Q64" s="63"/>
      <c r="R64" s="63"/>
      <c r="S64" s="63"/>
      <c r="T64" s="63"/>
      <c r="U64" s="63"/>
      <c r="V64" s="63"/>
      <c r="W64" s="63"/>
      <c r="X64" s="63"/>
      <c r="Y64" s="63"/>
      <c r="Z64" s="63"/>
      <c r="AA64" s="63"/>
      <c r="AB64" s="63"/>
      <c r="AC64" s="63"/>
      <c r="AD64" s="63"/>
      <c r="AE64" s="63"/>
      <c r="AF64" s="63"/>
      <c r="AG64" s="63"/>
      <c r="AH64" s="59" t="s">
        <v>50</v>
      </c>
      <c r="AI64" s="63"/>
      <c r="AJ64" s="63"/>
      <c r="AK64" s="63"/>
      <c r="AL64" s="63"/>
      <c r="AM64" s="63"/>
      <c r="AN64" s="63"/>
      <c r="AO64" s="63"/>
      <c r="AP64" s="38"/>
      <c r="AQ64" s="38"/>
      <c r="AR64" s="42"/>
      <c r="BE64" s="36"/>
    </row>
    <row r="65">
      <c r="B65" s="19"/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0"/>
      <c r="Q65" s="20"/>
      <c r="R65" s="20"/>
      <c r="S65" s="20"/>
      <c r="T65" s="20"/>
      <c r="U65" s="20"/>
      <c r="V65" s="20"/>
      <c r="W65" s="20"/>
      <c r="X65" s="20"/>
      <c r="Y65" s="20"/>
      <c r="Z65" s="20"/>
      <c r="AA65" s="20"/>
      <c r="AB65" s="20"/>
      <c r="AC65" s="20"/>
      <c r="AD65" s="20"/>
      <c r="AE65" s="20"/>
      <c r="AF65" s="20"/>
      <c r="AG65" s="20"/>
      <c r="AH65" s="20"/>
      <c r="AI65" s="20"/>
      <c r="AJ65" s="20"/>
      <c r="AK65" s="20"/>
      <c r="AL65" s="20"/>
      <c r="AM65" s="20"/>
      <c r="AN65" s="20"/>
      <c r="AO65" s="20"/>
      <c r="AP65" s="20"/>
      <c r="AQ65" s="20"/>
      <c r="AR65" s="18"/>
    </row>
    <row r="66">
      <c r="B66" s="19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0"/>
      <c r="Q66" s="20"/>
      <c r="R66" s="20"/>
      <c r="S66" s="20"/>
      <c r="T66" s="20"/>
      <c r="U66" s="20"/>
      <c r="V66" s="20"/>
      <c r="W66" s="20"/>
      <c r="X66" s="20"/>
      <c r="Y66" s="20"/>
      <c r="Z66" s="20"/>
      <c r="AA66" s="20"/>
      <c r="AB66" s="20"/>
      <c r="AC66" s="20"/>
      <c r="AD66" s="20"/>
      <c r="AE66" s="20"/>
      <c r="AF66" s="20"/>
      <c r="AG66" s="20"/>
      <c r="AH66" s="20"/>
      <c r="AI66" s="20"/>
      <c r="AJ66" s="20"/>
      <c r="AK66" s="20"/>
      <c r="AL66" s="20"/>
      <c r="AM66" s="20"/>
      <c r="AN66" s="20"/>
      <c r="AO66" s="20"/>
      <c r="AP66" s="20"/>
      <c r="AQ66" s="20"/>
      <c r="AR66" s="18"/>
    </row>
    <row r="67">
      <c r="B67" s="19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0"/>
      <c r="Q67" s="20"/>
      <c r="R67" s="20"/>
      <c r="S67" s="20"/>
      <c r="T67" s="20"/>
      <c r="U67" s="20"/>
      <c r="V67" s="20"/>
      <c r="W67" s="20"/>
      <c r="X67" s="20"/>
      <c r="Y67" s="20"/>
      <c r="Z67" s="20"/>
      <c r="AA67" s="20"/>
      <c r="AB67" s="20"/>
      <c r="AC67" s="20"/>
      <c r="AD67" s="20"/>
      <c r="AE67" s="20"/>
      <c r="AF67" s="20"/>
      <c r="AG67" s="20"/>
      <c r="AH67" s="20"/>
      <c r="AI67" s="20"/>
      <c r="AJ67" s="20"/>
      <c r="AK67" s="20"/>
      <c r="AL67" s="20"/>
      <c r="AM67" s="20"/>
      <c r="AN67" s="20"/>
      <c r="AO67" s="20"/>
      <c r="AP67" s="20"/>
      <c r="AQ67" s="20"/>
      <c r="AR67" s="18"/>
    </row>
    <row r="68">
      <c r="B68" s="19"/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0"/>
      <c r="Q68" s="20"/>
      <c r="R68" s="20"/>
      <c r="S68" s="20"/>
      <c r="T68" s="20"/>
      <c r="U68" s="20"/>
      <c r="V68" s="20"/>
      <c r="W68" s="20"/>
      <c r="X68" s="20"/>
      <c r="Y68" s="20"/>
      <c r="Z68" s="20"/>
      <c r="AA68" s="20"/>
      <c r="AB68" s="20"/>
      <c r="AC68" s="20"/>
      <c r="AD68" s="20"/>
      <c r="AE68" s="20"/>
      <c r="AF68" s="20"/>
      <c r="AG68" s="20"/>
      <c r="AH68" s="20"/>
      <c r="AI68" s="20"/>
      <c r="AJ68" s="20"/>
      <c r="AK68" s="20"/>
      <c r="AL68" s="20"/>
      <c r="AM68" s="20"/>
      <c r="AN68" s="20"/>
      <c r="AO68" s="20"/>
      <c r="AP68" s="20"/>
      <c r="AQ68" s="20"/>
      <c r="AR68" s="18"/>
    </row>
    <row r="69">
      <c r="B69" s="19"/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0"/>
      <c r="Q69" s="20"/>
      <c r="R69" s="20"/>
      <c r="S69" s="20"/>
      <c r="T69" s="20"/>
      <c r="U69" s="20"/>
      <c r="V69" s="20"/>
      <c r="W69" s="20"/>
      <c r="X69" s="20"/>
      <c r="Y69" s="20"/>
      <c r="Z69" s="20"/>
      <c r="AA69" s="20"/>
      <c r="AB69" s="20"/>
      <c r="AC69" s="20"/>
      <c r="AD69" s="20"/>
      <c r="AE69" s="20"/>
      <c r="AF69" s="20"/>
      <c r="AG69" s="20"/>
      <c r="AH69" s="20"/>
      <c r="AI69" s="20"/>
      <c r="AJ69" s="20"/>
      <c r="AK69" s="20"/>
      <c r="AL69" s="20"/>
      <c r="AM69" s="20"/>
      <c r="AN69" s="20"/>
      <c r="AO69" s="20"/>
      <c r="AP69" s="20"/>
      <c r="AQ69" s="20"/>
      <c r="AR69" s="18"/>
    </row>
    <row r="70">
      <c r="B70" s="19"/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0"/>
      <c r="Q70" s="20"/>
      <c r="R70" s="20"/>
      <c r="S70" s="20"/>
      <c r="T70" s="20"/>
      <c r="U70" s="20"/>
      <c r="V70" s="20"/>
      <c r="W70" s="20"/>
      <c r="X70" s="20"/>
      <c r="Y70" s="20"/>
      <c r="Z70" s="20"/>
      <c r="AA70" s="20"/>
      <c r="AB70" s="20"/>
      <c r="AC70" s="20"/>
      <c r="AD70" s="20"/>
      <c r="AE70" s="20"/>
      <c r="AF70" s="20"/>
      <c r="AG70" s="20"/>
      <c r="AH70" s="20"/>
      <c r="AI70" s="20"/>
      <c r="AJ70" s="20"/>
      <c r="AK70" s="20"/>
      <c r="AL70" s="20"/>
      <c r="AM70" s="20"/>
      <c r="AN70" s="20"/>
      <c r="AO70" s="20"/>
      <c r="AP70" s="20"/>
      <c r="AQ70" s="20"/>
      <c r="AR70" s="18"/>
    </row>
    <row r="71">
      <c r="B71" s="19"/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0"/>
      <c r="Q71" s="20"/>
      <c r="R71" s="20"/>
      <c r="S71" s="20"/>
      <c r="T71" s="20"/>
      <c r="U71" s="20"/>
      <c r="V71" s="20"/>
      <c r="W71" s="20"/>
      <c r="X71" s="20"/>
      <c r="Y71" s="20"/>
      <c r="Z71" s="20"/>
      <c r="AA71" s="20"/>
      <c r="AB71" s="20"/>
      <c r="AC71" s="20"/>
      <c r="AD71" s="20"/>
      <c r="AE71" s="20"/>
      <c r="AF71" s="20"/>
      <c r="AG71" s="20"/>
      <c r="AH71" s="20"/>
      <c r="AI71" s="20"/>
      <c r="AJ71" s="20"/>
      <c r="AK71" s="20"/>
      <c r="AL71" s="20"/>
      <c r="AM71" s="20"/>
      <c r="AN71" s="20"/>
      <c r="AO71" s="20"/>
      <c r="AP71" s="20"/>
      <c r="AQ71" s="20"/>
      <c r="AR71" s="18"/>
    </row>
    <row r="72">
      <c r="B72" s="19"/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0"/>
      <c r="Q72" s="20"/>
      <c r="R72" s="20"/>
      <c r="S72" s="20"/>
      <c r="T72" s="20"/>
      <c r="U72" s="20"/>
      <c r="V72" s="20"/>
      <c r="W72" s="20"/>
      <c r="X72" s="20"/>
      <c r="Y72" s="20"/>
      <c r="Z72" s="20"/>
      <c r="AA72" s="20"/>
      <c r="AB72" s="20"/>
      <c r="AC72" s="20"/>
      <c r="AD72" s="20"/>
      <c r="AE72" s="20"/>
      <c r="AF72" s="20"/>
      <c r="AG72" s="20"/>
      <c r="AH72" s="20"/>
      <c r="AI72" s="20"/>
      <c r="AJ72" s="20"/>
      <c r="AK72" s="20"/>
      <c r="AL72" s="20"/>
      <c r="AM72" s="20"/>
      <c r="AN72" s="20"/>
      <c r="AO72" s="20"/>
      <c r="AP72" s="20"/>
      <c r="AQ72" s="20"/>
      <c r="AR72" s="18"/>
    </row>
    <row r="73">
      <c r="B73" s="19"/>
      <c r="C73" s="20"/>
      <c r="D73" s="20"/>
      <c r="E73" s="20"/>
      <c r="F73" s="20"/>
      <c r="G73" s="20"/>
      <c r="H73" s="20"/>
      <c r="I73" s="20"/>
      <c r="J73" s="20"/>
      <c r="K73" s="20"/>
      <c r="L73" s="20"/>
      <c r="M73" s="20"/>
      <c r="N73" s="20"/>
      <c r="O73" s="20"/>
      <c r="P73" s="20"/>
      <c r="Q73" s="20"/>
      <c r="R73" s="20"/>
      <c r="S73" s="20"/>
      <c r="T73" s="20"/>
      <c r="U73" s="20"/>
      <c r="V73" s="20"/>
      <c r="W73" s="20"/>
      <c r="X73" s="20"/>
      <c r="Y73" s="20"/>
      <c r="Z73" s="20"/>
      <c r="AA73" s="20"/>
      <c r="AB73" s="20"/>
      <c r="AC73" s="20"/>
      <c r="AD73" s="20"/>
      <c r="AE73" s="20"/>
      <c r="AF73" s="20"/>
      <c r="AG73" s="20"/>
      <c r="AH73" s="20"/>
      <c r="AI73" s="20"/>
      <c r="AJ73" s="20"/>
      <c r="AK73" s="20"/>
      <c r="AL73" s="20"/>
      <c r="AM73" s="20"/>
      <c r="AN73" s="20"/>
      <c r="AO73" s="20"/>
      <c r="AP73" s="20"/>
      <c r="AQ73" s="20"/>
      <c r="AR73" s="18"/>
    </row>
    <row r="74">
      <c r="B74" s="19"/>
      <c r="C74" s="20"/>
      <c r="D74" s="20"/>
      <c r="E74" s="20"/>
      <c r="F74" s="20"/>
      <c r="G74" s="20"/>
      <c r="H74" s="20"/>
      <c r="I74" s="20"/>
      <c r="J74" s="20"/>
      <c r="K74" s="20"/>
      <c r="L74" s="20"/>
      <c r="M74" s="20"/>
      <c r="N74" s="20"/>
      <c r="O74" s="20"/>
      <c r="P74" s="20"/>
      <c r="Q74" s="20"/>
      <c r="R74" s="20"/>
      <c r="S74" s="20"/>
      <c r="T74" s="20"/>
      <c r="U74" s="20"/>
      <c r="V74" s="20"/>
      <c r="W74" s="20"/>
      <c r="X74" s="20"/>
      <c r="Y74" s="20"/>
      <c r="Z74" s="20"/>
      <c r="AA74" s="20"/>
      <c r="AB74" s="20"/>
      <c r="AC74" s="20"/>
      <c r="AD74" s="20"/>
      <c r="AE74" s="20"/>
      <c r="AF74" s="20"/>
      <c r="AG74" s="20"/>
      <c r="AH74" s="20"/>
      <c r="AI74" s="20"/>
      <c r="AJ74" s="20"/>
      <c r="AK74" s="20"/>
      <c r="AL74" s="20"/>
      <c r="AM74" s="20"/>
      <c r="AN74" s="20"/>
      <c r="AO74" s="20"/>
      <c r="AP74" s="20"/>
      <c r="AQ74" s="20"/>
      <c r="AR74" s="18"/>
    </row>
    <row r="75" s="2" customFormat="1">
      <c r="A75" s="36"/>
      <c r="B75" s="37"/>
      <c r="C75" s="38"/>
      <c r="D75" s="62" t="s">
        <v>47</v>
      </c>
      <c r="E75" s="40"/>
      <c r="F75" s="40"/>
      <c r="G75" s="40"/>
      <c r="H75" s="40"/>
      <c r="I75" s="40"/>
      <c r="J75" s="40"/>
      <c r="K75" s="40"/>
      <c r="L75" s="40"/>
      <c r="M75" s="40"/>
      <c r="N75" s="40"/>
      <c r="O75" s="40"/>
      <c r="P75" s="40"/>
      <c r="Q75" s="40"/>
      <c r="R75" s="40"/>
      <c r="S75" s="40"/>
      <c r="T75" s="40"/>
      <c r="U75" s="40"/>
      <c r="V75" s="62" t="s">
        <v>48</v>
      </c>
      <c r="W75" s="40"/>
      <c r="X75" s="40"/>
      <c r="Y75" s="40"/>
      <c r="Z75" s="40"/>
      <c r="AA75" s="40"/>
      <c r="AB75" s="40"/>
      <c r="AC75" s="40"/>
      <c r="AD75" s="40"/>
      <c r="AE75" s="40"/>
      <c r="AF75" s="40"/>
      <c r="AG75" s="40"/>
      <c r="AH75" s="62" t="s">
        <v>47</v>
      </c>
      <c r="AI75" s="40"/>
      <c r="AJ75" s="40"/>
      <c r="AK75" s="40"/>
      <c r="AL75" s="40"/>
      <c r="AM75" s="62" t="s">
        <v>48</v>
      </c>
      <c r="AN75" s="40"/>
      <c r="AO75" s="40"/>
      <c r="AP75" s="38"/>
      <c r="AQ75" s="38"/>
      <c r="AR75" s="42"/>
      <c r="BE75" s="36"/>
    </row>
    <row r="76" s="2" customFormat="1">
      <c r="A76" s="36"/>
      <c r="B76" s="37"/>
      <c r="C76" s="38"/>
      <c r="D76" s="38"/>
      <c r="E76" s="38"/>
      <c r="F76" s="38"/>
      <c r="G76" s="38"/>
      <c r="H76" s="38"/>
      <c r="I76" s="38"/>
      <c r="J76" s="38"/>
      <c r="K76" s="38"/>
      <c r="L76" s="38"/>
      <c r="M76" s="38"/>
      <c r="N76" s="38"/>
      <c r="O76" s="38"/>
      <c r="P76" s="38"/>
      <c r="Q76" s="38"/>
      <c r="R76" s="38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  <c r="AF76" s="38"/>
      <c r="AG76" s="38"/>
      <c r="AH76" s="38"/>
      <c r="AI76" s="38"/>
      <c r="AJ76" s="38"/>
      <c r="AK76" s="38"/>
      <c r="AL76" s="38"/>
      <c r="AM76" s="38"/>
      <c r="AN76" s="38"/>
      <c r="AO76" s="38"/>
      <c r="AP76" s="38"/>
      <c r="AQ76" s="38"/>
      <c r="AR76" s="42"/>
      <c r="BE76" s="36"/>
    </row>
    <row r="77" s="2" customFormat="1" ht="6.96" customHeight="1">
      <c r="A77" s="36"/>
      <c r="B77" s="64"/>
      <c r="C77" s="65"/>
      <c r="D77" s="65"/>
      <c r="E77" s="65"/>
      <c r="F77" s="65"/>
      <c r="G77" s="65"/>
      <c r="H77" s="65"/>
      <c r="I77" s="65"/>
      <c r="J77" s="65"/>
      <c r="K77" s="65"/>
      <c r="L77" s="65"/>
      <c r="M77" s="65"/>
      <c r="N77" s="65"/>
      <c r="O77" s="65"/>
      <c r="P77" s="65"/>
      <c r="Q77" s="65"/>
      <c r="R77" s="65"/>
      <c r="S77" s="65"/>
      <c r="T77" s="65"/>
      <c r="U77" s="65"/>
      <c r="V77" s="65"/>
      <c r="W77" s="65"/>
      <c r="X77" s="65"/>
      <c r="Y77" s="65"/>
      <c r="Z77" s="65"/>
      <c r="AA77" s="65"/>
      <c r="AB77" s="65"/>
      <c r="AC77" s="65"/>
      <c r="AD77" s="65"/>
      <c r="AE77" s="65"/>
      <c r="AF77" s="65"/>
      <c r="AG77" s="65"/>
      <c r="AH77" s="65"/>
      <c r="AI77" s="65"/>
      <c r="AJ77" s="65"/>
      <c r="AK77" s="65"/>
      <c r="AL77" s="65"/>
      <c r="AM77" s="65"/>
      <c r="AN77" s="65"/>
      <c r="AO77" s="65"/>
      <c r="AP77" s="65"/>
      <c r="AQ77" s="65"/>
      <c r="AR77" s="42"/>
      <c r="BE77" s="36"/>
    </row>
    <row r="81" s="2" customFormat="1" ht="6.96" customHeight="1">
      <c r="A81" s="36"/>
      <c r="B81" s="66"/>
      <c r="C81" s="67"/>
      <c r="D81" s="67"/>
      <c r="E81" s="67"/>
      <c r="F81" s="67"/>
      <c r="G81" s="67"/>
      <c r="H81" s="67"/>
      <c r="I81" s="67"/>
      <c r="J81" s="67"/>
      <c r="K81" s="67"/>
      <c r="L81" s="67"/>
      <c r="M81" s="67"/>
      <c r="N81" s="67"/>
      <c r="O81" s="67"/>
      <c r="P81" s="67"/>
      <c r="Q81" s="67"/>
      <c r="R81" s="67"/>
      <c r="S81" s="67"/>
      <c r="T81" s="67"/>
      <c r="U81" s="67"/>
      <c r="V81" s="67"/>
      <c r="W81" s="67"/>
      <c r="X81" s="67"/>
      <c r="Y81" s="67"/>
      <c r="Z81" s="67"/>
      <c r="AA81" s="67"/>
      <c r="AB81" s="67"/>
      <c r="AC81" s="67"/>
      <c r="AD81" s="67"/>
      <c r="AE81" s="67"/>
      <c r="AF81" s="67"/>
      <c r="AG81" s="67"/>
      <c r="AH81" s="67"/>
      <c r="AI81" s="67"/>
      <c r="AJ81" s="67"/>
      <c r="AK81" s="67"/>
      <c r="AL81" s="67"/>
      <c r="AM81" s="67"/>
      <c r="AN81" s="67"/>
      <c r="AO81" s="67"/>
      <c r="AP81" s="67"/>
      <c r="AQ81" s="67"/>
      <c r="AR81" s="42"/>
      <c r="BE81" s="36"/>
    </row>
    <row r="82" s="2" customFormat="1" ht="24.96" customHeight="1">
      <c r="A82" s="36"/>
      <c r="B82" s="37"/>
      <c r="C82" s="21" t="s">
        <v>51</v>
      </c>
      <c r="D82" s="38"/>
      <c r="E82" s="38"/>
      <c r="F82" s="38"/>
      <c r="G82" s="38"/>
      <c r="H82" s="38"/>
      <c r="I82" s="38"/>
      <c r="J82" s="38"/>
      <c r="K82" s="38"/>
      <c r="L82" s="38"/>
      <c r="M82" s="38"/>
      <c r="N82" s="38"/>
      <c r="O82" s="38"/>
      <c r="P82" s="38"/>
      <c r="Q82" s="38"/>
      <c r="R82" s="38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  <c r="AF82" s="38"/>
      <c r="AG82" s="38"/>
      <c r="AH82" s="38"/>
      <c r="AI82" s="38"/>
      <c r="AJ82" s="38"/>
      <c r="AK82" s="38"/>
      <c r="AL82" s="38"/>
      <c r="AM82" s="38"/>
      <c r="AN82" s="38"/>
      <c r="AO82" s="38"/>
      <c r="AP82" s="38"/>
      <c r="AQ82" s="38"/>
      <c r="AR82" s="42"/>
      <c r="BE82" s="36"/>
    </row>
    <row r="83" s="2" customFormat="1" ht="6.96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38"/>
      <c r="M83" s="38"/>
      <c r="N83" s="38"/>
      <c r="O83" s="38"/>
      <c r="P83" s="38"/>
      <c r="Q83" s="38"/>
      <c r="R83" s="38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  <c r="AF83" s="38"/>
      <c r="AG83" s="38"/>
      <c r="AH83" s="38"/>
      <c r="AI83" s="38"/>
      <c r="AJ83" s="38"/>
      <c r="AK83" s="38"/>
      <c r="AL83" s="38"/>
      <c r="AM83" s="38"/>
      <c r="AN83" s="38"/>
      <c r="AO83" s="38"/>
      <c r="AP83" s="38"/>
      <c r="AQ83" s="38"/>
      <c r="AR83" s="42"/>
      <c r="BE83" s="36"/>
    </row>
    <row r="84" s="4" customFormat="1" ht="12" customHeight="1">
      <c r="A84" s="4"/>
      <c r="B84" s="68"/>
      <c r="C84" s="30" t="s">
        <v>12</v>
      </c>
      <c r="D84" s="69"/>
      <c r="E84" s="69"/>
      <c r="F84" s="69"/>
      <c r="G84" s="69"/>
      <c r="H84" s="69"/>
      <c r="I84" s="69"/>
      <c r="J84" s="69"/>
      <c r="K84" s="69"/>
      <c r="L84" s="69" t="str">
        <f>K5</f>
        <v>D-15-029-2019</v>
      </c>
      <c r="M84" s="69"/>
      <c r="N84" s="69"/>
      <c r="O84" s="69"/>
      <c r="P84" s="69"/>
      <c r="Q84" s="69"/>
      <c r="R84" s="69"/>
      <c r="S84" s="69"/>
      <c r="T84" s="69"/>
      <c r="U84" s="69"/>
      <c r="V84" s="69"/>
      <c r="W84" s="69"/>
      <c r="X84" s="69"/>
      <c r="Y84" s="69"/>
      <c r="Z84" s="69"/>
      <c r="AA84" s="69"/>
      <c r="AB84" s="69"/>
      <c r="AC84" s="69"/>
      <c r="AD84" s="69"/>
      <c r="AE84" s="69"/>
      <c r="AF84" s="69"/>
      <c r="AG84" s="69"/>
      <c r="AH84" s="69"/>
      <c r="AI84" s="69"/>
      <c r="AJ84" s="69"/>
      <c r="AK84" s="69"/>
      <c r="AL84" s="69"/>
      <c r="AM84" s="69"/>
      <c r="AN84" s="69"/>
      <c r="AO84" s="69"/>
      <c r="AP84" s="69"/>
      <c r="AQ84" s="69"/>
      <c r="AR84" s="70"/>
      <c r="BE84" s="4"/>
    </row>
    <row r="85" s="5" customFormat="1" ht="36.96" customHeight="1">
      <c r="A85" s="5"/>
      <c r="B85" s="71"/>
      <c r="C85" s="72" t="s">
        <v>15</v>
      </c>
      <c r="D85" s="73"/>
      <c r="E85" s="73"/>
      <c r="F85" s="73"/>
      <c r="G85" s="73"/>
      <c r="H85" s="73"/>
      <c r="I85" s="73"/>
      <c r="J85" s="73"/>
      <c r="K85" s="73"/>
      <c r="L85" s="74" t="str">
        <f>K6</f>
        <v>,,Úprava projektové dokumentace na stavbu Modernizace silnice II/298 Býšť - hranice kraje, km 9,700</v>
      </c>
      <c r="M85" s="73"/>
      <c r="N85" s="73"/>
      <c r="O85" s="73"/>
      <c r="P85" s="73"/>
      <c r="Q85" s="73"/>
      <c r="R85" s="73"/>
      <c r="S85" s="73"/>
      <c r="T85" s="73"/>
      <c r="U85" s="73"/>
      <c r="V85" s="73"/>
      <c r="W85" s="73"/>
      <c r="X85" s="73"/>
      <c r="Y85" s="73"/>
      <c r="Z85" s="73"/>
      <c r="AA85" s="73"/>
      <c r="AB85" s="73"/>
      <c r="AC85" s="73"/>
      <c r="AD85" s="73"/>
      <c r="AE85" s="73"/>
      <c r="AF85" s="73"/>
      <c r="AG85" s="73"/>
      <c r="AH85" s="73"/>
      <c r="AI85" s="73"/>
      <c r="AJ85" s="73"/>
      <c r="AK85" s="73"/>
      <c r="AL85" s="73"/>
      <c r="AM85" s="73"/>
      <c r="AN85" s="73"/>
      <c r="AO85" s="73"/>
      <c r="AP85" s="73"/>
      <c r="AQ85" s="73"/>
      <c r="AR85" s="75"/>
      <c r="BE85" s="5"/>
    </row>
    <row r="86" s="2" customFormat="1" ht="6.96" customHeight="1">
      <c r="A86" s="36"/>
      <c r="B86" s="37"/>
      <c r="C86" s="38"/>
      <c r="D86" s="38"/>
      <c r="E86" s="38"/>
      <c r="F86" s="38"/>
      <c r="G86" s="38"/>
      <c r="H86" s="38"/>
      <c r="I86" s="38"/>
      <c r="J86" s="38"/>
      <c r="K86" s="38"/>
      <c r="L86" s="38"/>
      <c r="M86" s="38"/>
      <c r="N86" s="38"/>
      <c r="O86" s="38"/>
      <c r="P86" s="38"/>
      <c r="Q86" s="38"/>
      <c r="R86" s="38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F86" s="38"/>
      <c r="AG86" s="38"/>
      <c r="AH86" s="38"/>
      <c r="AI86" s="38"/>
      <c r="AJ86" s="38"/>
      <c r="AK86" s="38"/>
      <c r="AL86" s="38"/>
      <c r="AM86" s="38"/>
      <c r="AN86" s="38"/>
      <c r="AO86" s="38"/>
      <c r="AP86" s="38"/>
      <c r="AQ86" s="38"/>
      <c r="AR86" s="42"/>
      <c r="BE86" s="36"/>
    </row>
    <row r="87" s="2" customFormat="1" ht="12" customHeight="1">
      <c r="A87" s="36"/>
      <c r="B87" s="37"/>
      <c r="C87" s="30" t="s">
        <v>19</v>
      </c>
      <c r="D87" s="38"/>
      <c r="E87" s="38"/>
      <c r="F87" s="38"/>
      <c r="G87" s="38"/>
      <c r="H87" s="38"/>
      <c r="I87" s="38"/>
      <c r="J87" s="38"/>
      <c r="K87" s="38"/>
      <c r="L87" s="76" t="str">
        <f>IF(K8="","",K8)</f>
        <v xml:space="preserve"> </v>
      </c>
      <c r="M87" s="38"/>
      <c r="N87" s="38"/>
      <c r="O87" s="38"/>
      <c r="P87" s="38"/>
      <c r="Q87" s="38"/>
      <c r="R87" s="38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F87" s="38"/>
      <c r="AG87" s="38"/>
      <c r="AH87" s="38"/>
      <c r="AI87" s="30" t="s">
        <v>21</v>
      </c>
      <c r="AJ87" s="38"/>
      <c r="AK87" s="38"/>
      <c r="AL87" s="38"/>
      <c r="AM87" s="77" t="str">
        <f>IF(AN8= "","",AN8)</f>
        <v>7. 11. 2019</v>
      </c>
      <c r="AN87" s="77"/>
      <c r="AO87" s="38"/>
      <c r="AP87" s="38"/>
      <c r="AQ87" s="38"/>
      <c r="AR87" s="42"/>
      <c r="BE87" s="36"/>
    </row>
    <row r="88" s="2" customFormat="1" ht="6.96" customHeight="1">
      <c r="A88" s="36"/>
      <c r="B88" s="37"/>
      <c r="C88" s="38"/>
      <c r="D88" s="38"/>
      <c r="E88" s="38"/>
      <c r="F88" s="38"/>
      <c r="G88" s="38"/>
      <c r="H88" s="38"/>
      <c r="I88" s="38"/>
      <c r="J88" s="38"/>
      <c r="K88" s="38"/>
      <c r="L88" s="38"/>
      <c r="M88" s="38"/>
      <c r="N88" s="38"/>
      <c r="O88" s="38"/>
      <c r="P88" s="38"/>
      <c r="Q88" s="38"/>
      <c r="R88" s="38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F88" s="38"/>
      <c r="AG88" s="38"/>
      <c r="AH88" s="38"/>
      <c r="AI88" s="38"/>
      <c r="AJ88" s="38"/>
      <c r="AK88" s="38"/>
      <c r="AL88" s="38"/>
      <c r="AM88" s="38"/>
      <c r="AN88" s="38"/>
      <c r="AO88" s="38"/>
      <c r="AP88" s="38"/>
      <c r="AQ88" s="38"/>
      <c r="AR88" s="42"/>
      <c r="BE88" s="36"/>
    </row>
    <row r="89" s="2" customFormat="1" ht="15.15" customHeight="1">
      <c r="A89" s="36"/>
      <c r="B89" s="37"/>
      <c r="C89" s="30" t="s">
        <v>23</v>
      </c>
      <c r="D89" s="38"/>
      <c r="E89" s="38"/>
      <c r="F89" s="38"/>
      <c r="G89" s="38"/>
      <c r="H89" s="38"/>
      <c r="I89" s="38"/>
      <c r="J89" s="38"/>
      <c r="K89" s="38"/>
      <c r="L89" s="69" t="str">
        <f>IF(E11= "","",E11)</f>
        <v xml:space="preserve"> </v>
      </c>
      <c r="M89" s="38"/>
      <c r="N89" s="38"/>
      <c r="O89" s="38"/>
      <c r="P89" s="38"/>
      <c r="Q89" s="38"/>
      <c r="R89" s="38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F89" s="38"/>
      <c r="AG89" s="38"/>
      <c r="AH89" s="38"/>
      <c r="AI89" s="30" t="s">
        <v>28</v>
      </c>
      <c r="AJ89" s="38"/>
      <c r="AK89" s="38"/>
      <c r="AL89" s="38"/>
      <c r="AM89" s="78" t="str">
        <f>IF(E17="","",E17)</f>
        <v xml:space="preserve"> </v>
      </c>
      <c r="AN89" s="69"/>
      <c r="AO89" s="69"/>
      <c r="AP89" s="69"/>
      <c r="AQ89" s="38"/>
      <c r="AR89" s="42"/>
      <c r="AS89" s="79" t="s">
        <v>52</v>
      </c>
      <c r="AT89" s="80"/>
      <c r="AU89" s="81"/>
      <c r="AV89" s="81"/>
      <c r="AW89" s="81"/>
      <c r="AX89" s="81"/>
      <c r="AY89" s="81"/>
      <c r="AZ89" s="81"/>
      <c r="BA89" s="81"/>
      <c r="BB89" s="81"/>
      <c r="BC89" s="81"/>
      <c r="BD89" s="82"/>
      <c r="BE89" s="36"/>
    </row>
    <row r="90" s="2" customFormat="1" ht="15.15" customHeight="1">
      <c r="A90" s="36"/>
      <c r="B90" s="37"/>
      <c r="C90" s="30" t="s">
        <v>26</v>
      </c>
      <c r="D90" s="38"/>
      <c r="E90" s="38"/>
      <c r="F90" s="38"/>
      <c r="G90" s="38"/>
      <c r="H90" s="38"/>
      <c r="I90" s="38"/>
      <c r="J90" s="38"/>
      <c r="K90" s="38"/>
      <c r="L90" s="69" t="str">
        <f>IF(E14= "Vyplň údaj","",E14)</f>
        <v/>
      </c>
      <c r="M90" s="38"/>
      <c r="N90" s="38"/>
      <c r="O90" s="38"/>
      <c r="P90" s="38"/>
      <c r="Q90" s="38"/>
      <c r="R90" s="38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F90" s="38"/>
      <c r="AG90" s="38"/>
      <c r="AH90" s="38"/>
      <c r="AI90" s="30" t="s">
        <v>30</v>
      </c>
      <c r="AJ90" s="38"/>
      <c r="AK90" s="38"/>
      <c r="AL90" s="38"/>
      <c r="AM90" s="78" t="str">
        <f>IF(E20="","",E20)</f>
        <v xml:space="preserve"> </v>
      </c>
      <c r="AN90" s="69"/>
      <c r="AO90" s="69"/>
      <c r="AP90" s="69"/>
      <c r="AQ90" s="38"/>
      <c r="AR90" s="42"/>
      <c r="AS90" s="83"/>
      <c r="AT90" s="84"/>
      <c r="AU90" s="85"/>
      <c r="AV90" s="85"/>
      <c r="AW90" s="85"/>
      <c r="AX90" s="85"/>
      <c r="AY90" s="85"/>
      <c r="AZ90" s="85"/>
      <c r="BA90" s="85"/>
      <c r="BB90" s="85"/>
      <c r="BC90" s="85"/>
      <c r="BD90" s="86"/>
      <c r="BE90" s="36"/>
    </row>
    <row r="91" s="2" customFormat="1" ht="10.8" customHeight="1">
      <c r="A91" s="36"/>
      <c r="B91" s="37"/>
      <c r="C91" s="38"/>
      <c r="D91" s="38"/>
      <c r="E91" s="38"/>
      <c r="F91" s="38"/>
      <c r="G91" s="38"/>
      <c r="H91" s="38"/>
      <c r="I91" s="38"/>
      <c r="J91" s="38"/>
      <c r="K91" s="38"/>
      <c r="L91" s="38"/>
      <c r="M91" s="38"/>
      <c r="N91" s="38"/>
      <c r="O91" s="38"/>
      <c r="P91" s="38"/>
      <c r="Q91" s="38"/>
      <c r="R91" s="38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F91" s="38"/>
      <c r="AG91" s="38"/>
      <c r="AH91" s="38"/>
      <c r="AI91" s="38"/>
      <c r="AJ91" s="38"/>
      <c r="AK91" s="38"/>
      <c r="AL91" s="38"/>
      <c r="AM91" s="38"/>
      <c r="AN91" s="38"/>
      <c r="AO91" s="38"/>
      <c r="AP91" s="38"/>
      <c r="AQ91" s="38"/>
      <c r="AR91" s="42"/>
      <c r="AS91" s="87"/>
      <c r="AT91" s="88"/>
      <c r="AU91" s="89"/>
      <c r="AV91" s="89"/>
      <c r="AW91" s="89"/>
      <c r="AX91" s="89"/>
      <c r="AY91" s="89"/>
      <c r="AZ91" s="89"/>
      <c r="BA91" s="89"/>
      <c r="BB91" s="89"/>
      <c r="BC91" s="89"/>
      <c r="BD91" s="90"/>
      <c r="BE91" s="36"/>
    </row>
    <row r="92" s="2" customFormat="1" ht="29.28" customHeight="1">
      <c r="A92" s="36"/>
      <c r="B92" s="37"/>
      <c r="C92" s="91" t="s">
        <v>53</v>
      </c>
      <c r="D92" s="92"/>
      <c r="E92" s="92"/>
      <c r="F92" s="92"/>
      <c r="G92" s="92"/>
      <c r="H92" s="93"/>
      <c r="I92" s="94" t="s">
        <v>54</v>
      </c>
      <c r="J92" s="92"/>
      <c r="K92" s="92"/>
      <c r="L92" s="92"/>
      <c r="M92" s="92"/>
      <c r="N92" s="92"/>
      <c r="O92" s="92"/>
      <c r="P92" s="92"/>
      <c r="Q92" s="92"/>
      <c r="R92" s="92"/>
      <c r="S92" s="92"/>
      <c r="T92" s="92"/>
      <c r="U92" s="92"/>
      <c r="V92" s="92"/>
      <c r="W92" s="92"/>
      <c r="X92" s="92"/>
      <c r="Y92" s="92"/>
      <c r="Z92" s="92"/>
      <c r="AA92" s="92"/>
      <c r="AB92" s="92"/>
      <c r="AC92" s="92"/>
      <c r="AD92" s="92"/>
      <c r="AE92" s="92"/>
      <c r="AF92" s="92"/>
      <c r="AG92" s="95" t="s">
        <v>55</v>
      </c>
      <c r="AH92" s="92"/>
      <c r="AI92" s="92"/>
      <c r="AJ92" s="92"/>
      <c r="AK92" s="92"/>
      <c r="AL92" s="92"/>
      <c r="AM92" s="92"/>
      <c r="AN92" s="94" t="s">
        <v>56</v>
      </c>
      <c r="AO92" s="92"/>
      <c r="AP92" s="96"/>
      <c r="AQ92" s="97" t="s">
        <v>57</v>
      </c>
      <c r="AR92" s="42"/>
      <c r="AS92" s="98" t="s">
        <v>58</v>
      </c>
      <c r="AT92" s="99" t="s">
        <v>59</v>
      </c>
      <c r="AU92" s="99" t="s">
        <v>60</v>
      </c>
      <c r="AV92" s="99" t="s">
        <v>61</v>
      </c>
      <c r="AW92" s="99" t="s">
        <v>62</v>
      </c>
      <c r="AX92" s="99" t="s">
        <v>63</v>
      </c>
      <c r="AY92" s="99" t="s">
        <v>64</v>
      </c>
      <c r="AZ92" s="99" t="s">
        <v>65</v>
      </c>
      <c r="BA92" s="99" t="s">
        <v>66</v>
      </c>
      <c r="BB92" s="99" t="s">
        <v>67</v>
      </c>
      <c r="BC92" s="99" t="s">
        <v>68</v>
      </c>
      <c r="BD92" s="100" t="s">
        <v>69</v>
      </c>
      <c r="BE92" s="36"/>
    </row>
    <row r="93" s="2" customFormat="1" ht="10.8" customHeight="1">
      <c r="A93" s="36"/>
      <c r="B93" s="37"/>
      <c r="C93" s="38"/>
      <c r="D93" s="38"/>
      <c r="E93" s="38"/>
      <c r="F93" s="38"/>
      <c r="G93" s="38"/>
      <c r="H93" s="38"/>
      <c r="I93" s="38"/>
      <c r="J93" s="38"/>
      <c r="K93" s="38"/>
      <c r="L93" s="38"/>
      <c r="M93" s="38"/>
      <c r="N93" s="38"/>
      <c r="O93" s="38"/>
      <c r="P93" s="38"/>
      <c r="Q93" s="38"/>
      <c r="R93" s="38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F93" s="38"/>
      <c r="AG93" s="38"/>
      <c r="AH93" s="38"/>
      <c r="AI93" s="38"/>
      <c r="AJ93" s="38"/>
      <c r="AK93" s="38"/>
      <c r="AL93" s="38"/>
      <c r="AM93" s="38"/>
      <c r="AN93" s="38"/>
      <c r="AO93" s="38"/>
      <c r="AP93" s="38"/>
      <c r="AQ93" s="38"/>
      <c r="AR93" s="42"/>
      <c r="AS93" s="101"/>
      <c r="AT93" s="102"/>
      <c r="AU93" s="102"/>
      <c r="AV93" s="102"/>
      <c r="AW93" s="102"/>
      <c r="AX93" s="102"/>
      <c r="AY93" s="102"/>
      <c r="AZ93" s="102"/>
      <c r="BA93" s="102"/>
      <c r="BB93" s="102"/>
      <c r="BC93" s="102"/>
      <c r="BD93" s="103"/>
      <c r="BE93" s="36"/>
    </row>
    <row r="94" s="6" customFormat="1" ht="32.4" customHeight="1">
      <c r="A94" s="6"/>
      <c r="B94" s="104"/>
      <c r="C94" s="105" t="s">
        <v>70</v>
      </c>
      <c r="D94" s="106"/>
      <c r="E94" s="106"/>
      <c r="F94" s="106"/>
      <c r="G94" s="106"/>
      <c r="H94" s="106"/>
      <c r="I94" s="106"/>
      <c r="J94" s="106"/>
      <c r="K94" s="106"/>
      <c r="L94" s="106"/>
      <c r="M94" s="106"/>
      <c r="N94" s="106"/>
      <c r="O94" s="106"/>
      <c r="P94" s="106"/>
      <c r="Q94" s="106"/>
      <c r="R94" s="106"/>
      <c r="S94" s="106"/>
      <c r="T94" s="106"/>
      <c r="U94" s="106"/>
      <c r="V94" s="106"/>
      <c r="W94" s="106"/>
      <c r="X94" s="106"/>
      <c r="Y94" s="106"/>
      <c r="Z94" s="106"/>
      <c r="AA94" s="106"/>
      <c r="AB94" s="106"/>
      <c r="AC94" s="106"/>
      <c r="AD94" s="106"/>
      <c r="AE94" s="106"/>
      <c r="AF94" s="106"/>
      <c r="AG94" s="107">
        <f>ROUND(AG95+SUM(AG96:AG98)+AG106+AG112+SUM(AG116:AG126),2)</f>
        <v>0</v>
      </c>
      <c r="AH94" s="107"/>
      <c r="AI94" s="107"/>
      <c r="AJ94" s="107"/>
      <c r="AK94" s="107"/>
      <c r="AL94" s="107"/>
      <c r="AM94" s="107"/>
      <c r="AN94" s="108">
        <f>SUM(AG94,AT94)</f>
        <v>0</v>
      </c>
      <c r="AO94" s="108"/>
      <c r="AP94" s="108"/>
      <c r="AQ94" s="109" t="s">
        <v>1</v>
      </c>
      <c r="AR94" s="110"/>
      <c r="AS94" s="111">
        <f>ROUND(AS95+SUM(AS96:AS98)+AS106+AS112+SUM(AS116:AS126),2)</f>
        <v>0</v>
      </c>
      <c r="AT94" s="112">
        <f>ROUND(SUM(AV94:AW94),2)</f>
        <v>0</v>
      </c>
      <c r="AU94" s="113">
        <f>ROUND(AU95+SUM(AU96:AU98)+AU106+AU112+SUM(AU116:AU126),5)</f>
        <v>0</v>
      </c>
      <c r="AV94" s="112">
        <f>ROUND(AZ94*L29,2)</f>
        <v>0</v>
      </c>
      <c r="AW94" s="112">
        <f>ROUND(BA94*L30,2)</f>
        <v>0</v>
      </c>
      <c r="AX94" s="112">
        <f>ROUND(BB94*L29,2)</f>
        <v>0</v>
      </c>
      <c r="AY94" s="112">
        <f>ROUND(BC94*L30,2)</f>
        <v>0</v>
      </c>
      <c r="AZ94" s="112">
        <f>ROUND(AZ95+SUM(AZ96:AZ98)+AZ106+AZ112+SUM(AZ116:AZ126),2)</f>
        <v>0</v>
      </c>
      <c r="BA94" s="112">
        <f>ROUND(BA95+SUM(BA96:BA98)+BA106+BA112+SUM(BA116:BA126),2)</f>
        <v>0</v>
      </c>
      <c r="BB94" s="112">
        <f>ROUND(BB95+SUM(BB96:BB98)+BB106+BB112+SUM(BB116:BB126),2)</f>
        <v>0</v>
      </c>
      <c r="BC94" s="112">
        <f>ROUND(BC95+SUM(BC96:BC98)+BC106+BC112+SUM(BC116:BC126),2)</f>
        <v>0</v>
      </c>
      <c r="BD94" s="114">
        <f>ROUND(BD95+SUM(BD96:BD98)+BD106+BD112+SUM(BD116:BD126),2)</f>
        <v>0</v>
      </c>
      <c r="BE94" s="6"/>
      <c r="BS94" s="115" t="s">
        <v>71</v>
      </c>
      <c r="BT94" s="115" t="s">
        <v>72</v>
      </c>
      <c r="BU94" s="116" t="s">
        <v>73</v>
      </c>
      <c r="BV94" s="115" t="s">
        <v>74</v>
      </c>
      <c r="BW94" s="115" t="s">
        <v>5</v>
      </c>
      <c r="BX94" s="115" t="s">
        <v>75</v>
      </c>
      <c r="CL94" s="115" t="s">
        <v>1</v>
      </c>
    </row>
    <row r="95" s="7" customFormat="1" ht="27" customHeight="1">
      <c r="A95" s="117" t="s">
        <v>76</v>
      </c>
      <c r="B95" s="118"/>
      <c r="C95" s="119"/>
      <c r="D95" s="120" t="s">
        <v>77</v>
      </c>
      <c r="E95" s="120"/>
      <c r="F95" s="120"/>
      <c r="G95" s="120"/>
      <c r="H95" s="120"/>
      <c r="I95" s="121"/>
      <c r="J95" s="120" t="s">
        <v>78</v>
      </c>
      <c r="K95" s="120"/>
      <c r="L95" s="120"/>
      <c r="M95" s="120"/>
      <c r="N95" s="120"/>
      <c r="O95" s="120"/>
      <c r="P95" s="120"/>
      <c r="Q95" s="120"/>
      <c r="R95" s="120"/>
      <c r="S95" s="120"/>
      <c r="T95" s="120"/>
      <c r="U95" s="120"/>
      <c r="V95" s="120"/>
      <c r="W95" s="120"/>
      <c r="X95" s="120"/>
      <c r="Y95" s="120"/>
      <c r="Z95" s="120"/>
      <c r="AA95" s="120"/>
      <c r="AB95" s="120"/>
      <c r="AC95" s="120"/>
      <c r="AD95" s="120"/>
      <c r="AE95" s="120"/>
      <c r="AF95" s="120"/>
      <c r="AG95" s="122">
        <f>'SO 000 - Vedlejší a ostat...'!J30</f>
        <v>0</v>
      </c>
      <c r="AH95" s="121"/>
      <c r="AI95" s="121"/>
      <c r="AJ95" s="121"/>
      <c r="AK95" s="121"/>
      <c r="AL95" s="121"/>
      <c r="AM95" s="121"/>
      <c r="AN95" s="122">
        <f>SUM(AG95,AT95)</f>
        <v>0</v>
      </c>
      <c r="AO95" s="121"/>
      <c r="AP95" s="121"/>
      <c r="AQ95" s="123" t="s">
        <v>79</v>
      </c>
      <c r="AR95" s="124"/>
      <c r="AS95" s="125">
        <v>0</v>
      </c>
      <c r="AT95" s="126">
        <f>ROUND(SUM(AV95:AW95),2)</f>
        <v>0</v>
      </c>
      <c r="AU95" s="127">
        <f>'SO 000 - Vedlejší a ostat...'!P116</f>
        <v>0</v>
      </c>
      <c r="AV95" s="126">
        <f>'SO 000 - Vedlejší a ostat...'!J33</f>
        <v>0</v>
      </c>
      <c r="AW95" s="126">
        <f>'SO 000 - Vedlejší a ostat...'!J34</f>
        <v>0</v>
      </c>
      <c r="AX95" s="126">
        <f>'SO 000 - Vedlejší a ostat...'!J35</f>
        <v>0</v>
      </c>
      <c r="AY95" s="126">
        <f>'SO 000 - Vedlejší a ostat...'!J36</f>
        <v>0</v>
      </c>
      <c r="AZ95" s="126">
        <f>'SO 000 - Vedlejší a ostat...'!F33</f>
        <v>0</v>
      </c>
      <c r="BA95" s="126">
        <f>'SO 000 - Vedlejší a ostat...'!F34</f>
        <v>0</v>
      </c>
      <c r="BB95" s="126">
        <f>'SO 000 - Vedlejší a ostat...'!F35</f>
        <v>0</v>
      </c>
      <c r="BC95" s="126">
        <f>'SO 000 - Vedlejší a ostat...'!F36</f>
        <v>0</v>
      </c>
      <c r="BD95" s="128">
        <f>'SO 000 - Vedlejší a ostat...'!F37</f>
        <v>0</v>
      </c>
      <c r="BE95" s="7"/>
      <c r="BT95" s="129" t="s">
        <v>80</v>
      </c>
      <c r="BV95" s="129" t="s">
        <v>74</v>
      </c>
      <c r="BW95" s="129" t="s">
        <v>81</v>
      </c>
      <c r="BX95" s="129" t="s">
        <v>5</v>
      </c>
      <c r="CL95" s="129" t="s">
        <v>1</v>
      </c>
      <c r="CM95" s="129" t="s">
        <v>82</v>
      </c>
    </row>
    <row r="96" s="7" customFormat="1" ht="40.5" customHeight="1">
      <c r="A96" s="117" t="s">
        <v>76</v>
      </c>
      <c r="B96" s="118"/>
      <c r="C96" s="119"/>
      <c r="D96" s="120" t="s">
        <v>83</v>
      </c>
      <c r="E96" s="120"/>
      <c r="F96" s="120"/>
      <c r="G96" s="120"/>
      <c r="H96" s="120"/>
      <c r="I96" s="121"/>
      <c r="J96" s="120" t="s">
        <v>84</v>
      </c>
      <c r="K96" s="120"/>
      <c r="L96" s="120"/>
      <c r="M96" s="120"/>
      <c r="N96" s="120"/>
      <c r="O96" s="120"/>
      <c r="P96" s="120"/>
      <c r="Q96" s="120"/>
      <c r="R96" s="120"/>
      <c r="S96" s="120"/>
      <c r="T96" s="120"/>
      <c r="U96" s="120"/>
      <c r="V96" s="120"/>
      <c r="W96" s="120"/>
      <c r="X96" s="120"/>
      <c r="Y96" s="120"/>
      <c r="Z96" s="120"/>
      <c r="AA96" s="120"/>
      <c r="AB96" s="120"/>
      <c r="AC96" s="120"/>
      <c r="AD96" s="120"/>
      <c r="AE96" s="120"/>
      <c r="AF96" s="120"/>
      <c r="AG96" s="122">
        <f>'SO 001 - Připrava územi a...'!J30</f>
        <v>0</v>
      </c>
      <c r="AH96" s="121"/>
      <c r="AI96" s="121"/>
      <c r="AJ96" s="121"/>
      <c r="AK96" s="121"/>
      <c r="AL96" s="121"/>
      <c r="AM96" s="121"/>
      <c r="AN96" s="122">
        <f>SUM(AG96,AT96)</f>
        <v>0</v>
      </c>
      <c r="AO96" s="121"/>
      <c r="AP96" s="121"/>
      <c r="AQ96" s="123" t="s">
        <v>79</v>
      </c>
      <c r="AR96" s="124"/>
      <c r="AS96" s="125">
        <v>0</v>
      </c>
      <c r="AT96" s="126">
        <f>ROUND(SUM(AV96:AW96),2)</f>
        <v>0</v>
      </c>
      <c r="AU96" s="127">
        <f>'SO 001 - Připrava územi a...'!P119</f>
        <v>0</v>
      </c>
      <c r="AV96" s="126">
        <f>'SO 001 - Připrava územi a...'!J33</f>
        <v>0</v>
      </c>
      <c r="AW96" s="126">
        <f>'SO 001 - Připrava územi a...'!J34</f>
        <v>0</v>
      </c>
      <c r="AX96" s="126">
        <f>'SO 001 - Připrava územi a...'!J35</f>
        <v>0</v>
      </c>
      <c r="AY96" s="126">
        <f>'SO 001 - Připrava územi a...'!J36</f>
        <v>0</v>
      </c>
      <c r="AZ96" s="126">
        <f>'SO 001 - Připrava územi a...'!F33</f>
        <v>0</v>
      </c>
      <c r="BA96" s="126">
        <f>'SO 001 - Připrava územi a...'!F34</f>
        <v>0</v>
      </c>
      <c r="BB96" s="126">
        <f>'SO 001 - Připrava územi a...'!F35</f>
        <v>0</v>
      </c>
      <c r="BC96" s="126">
        <f>'SO 001 - Připrava územi a...'!F36</f>
        <v>0</v>
      </c>
      <c r="BD96" s="128">
        <f>'SO 001 - Připrava územi a...'!F37</f>
        <v>0</v>
      </c>
      <c r="BE96" s="7"/>
      <c r="BT96" s="129" t="s">
        <v>80</v>
      </c>
      <c r="BV96" s="129" t="s">
        <v>74</v>
      </c>
      <c r="BW96" s="129" t="s">
        <v>85</v>
      </c>
      <c r="BX96" s="129" t="s">
        <v>5</v>
      </c>
      <c r="CL96" s="129" t="s">
        <v>1</v>
      </c>
      <c r="CM96" s="129" t="s">
        <v>82</v>
      </c>
    </row>
    <row r="97" s="7" customFormat="1" ht="27" customHeight="1">
      <c r="A97" s="117" t="s">
        <v>76</v>
      </c>
      <c r="B97" s="118"/>
      <c r="C97" s="119"/>
      <c r="D97" s="120" t="s">
        <v>86</v>
      </c>
      <c r="E97" s="120"/>
      <c r="F97" s="120"/>
      <c r="G97" s="120"/>
      <c r="H97" s="120"/>
      <c r="I97" s="121"/>
      <c r="J97" s="120" t="s">
        <v>87</v>
      </c>
      <c r="K97" s="120"/>
      <c r="L97" s="120"/>
      <c r="M97" s="120"/>
      <c r="N97" s="120"/>
      <c r="O97" s="120"/>
      <c r="P97" s="120"/>
      <c r="Q97" s="120"/>
      <c r="R97" s="120"/>
      <c r="S97" s="120"/>
      <c r="T97" s="120"/>
      <c r="U97" s="120"/>
      <c r="V97" s="120"/>
      <c r="W97" s="120"/>
      <c r="X97" s="120"/>
      <c r="Y97" s="120"/>
      <c r="Z97" s="120"/>
      <c r="AA97" s="120"/>
      <c r="AB97" s="120"/>
      <c r="AC97" s="120"/>
      <c r="AD97" s="120"/>
      <c r="AE97" s="120"/>
      <c r="AF97" s="120"/>
      <c r="AG97" s="122">
        <f>'SO 001. - Připrava územi ...'!J30</f>
        <v>0</v>
      </c>
      <c r="AH97" s="121"/>
      <c r="AI97" s="121"/>
      <c r="AJ97" s="121"/>
      <c r="AK97" s="121"/>
      <c r="AL97" s="121"/>
      <c r="AM97" s="121"/>
      <c r="AN97" s="122">
        <f>SUM(AG97,AT97)</f>
        <v>0</v>
      </c>
      <c r="AO97" s="121"/>
      <c r="AP97" s="121"/>
      <c r="AQ97" s="123" t="s">
        <v>79</v>
      </c>
      <c r="AR97" s="124"/>
      <c r="AS97" s="125">
        <v>0</v>
      </c>
      <c r="AT97" s="126">
        <f>ROUND(SUM(AV97:AW97),2)</f>
        <v>0</v>
      </c>
      <c r="AU97" s="127">
        <f>'SO 001. - Připrava územi ...'!P117</f>
        <v>0</v>
      </c>
      <c r="AV97" s="126">
        <f>'SO 001. - Připrava územi ...'!J33</f>
        <v>0</v>
      </c>
      <c r="AW97" s="126">
        <f>'SO 001. - Připrava územi ...'!J34</f>
        <v>0</v>
      </c>
      <c r="AX97" s="126">
        <f>'SO 001. - Připrava územi ...'!J35</f>
        <v>0</v>
      </c>
      <c r="AY97" s="126">
        <f>'SO 001. - Připrava územi ...'!J36</f>
        <v>0</v>
      </c>
      <c r="AZ97" s="126">
        <f>'SO 001. - Připrava územi ...'!F33</f>
        <v>0</v>
      </c>
      <c r="BA97" s="126">
        <f>'SO 001. - Připrava územi ...'!F34</f>
        <v>0</v>
      </c>
      <c r="BB97" s="126">
        <f>'SO 001. - Připrava územi ...'!F35</f>
        <v>0</v>
      </c>
      <c r="BC97" s="126">
        <f>'SO 001. - Připrava územi ...'!F36</f>
        <v>0</v>
      </c>
      <c r="BD97" s="128">
        <f>'SO 001. - Připrava územi ...'!F37</f>
        <v>0</v>
      </c>
      <c r="BE97" s="7"/>
      <c r="BT97" s="129" t="s">
        <v>80</v>
      </c>
      <c r="BV97" s="129" t="s">
        <v>74</v>
      </c>
      <c r="BW97" s="129" t="s">
        <v>88</v>
      </c>
      <c r="BX97" s="129" t="s">
        <v>5</v>
      </c>
      <c r="CL97" s="129" t="s">
        <v>1</v>
      </c>
      <c r="CM97" s="129" t="s">
        <v>82</v>
      </c>
    </row>
    <row r="98" s="7" customFormat="1" ht="16.5" customHeight="1">
      <c r="A98" s="7"/>
      <c r="B98" s="118"/>
      <c r="C98" s="119"/>
      <c r="D98" s="120" t="s">
        <v>89</v>
      </c>
      <c r="E98" s="120"/>
      <c r="F98" s="120"/>
      <c r="G98" s="120"/>
      <c r="H98" s="120"/>
      <c r="I98" s="121"/>
      <c r="J98" s="120" t="s">
        <v>90</v>
      </c>
      <c r="K98" s="120"/>
      <c r="L98" s="120"/>
      <c r="M98" s="120"/>
      <c r="N98" s="120"/>
      <c r="O98" s="120"/>
      <c r="P98" s="120"/>
      <c r="Q98" s="120"/>
      <c r="R98" s="120"/>
      <c r="S98" s="120"/>
      <c r="T98" s="120"/>
      <c r="U98" s="120"/>
      <c r="V98" s="120"/>
      <c r="W98" s="120"/>
      <c r="X98" s="120"/>
      <c r="Y98" s="120"/>
      <c r="Z98" s="120"/>
      <c r="AA98" s="120"/>
      <c r="AB98" s="120"/>
      <c r="AC98" s="120"/>
      <c r="AD98" s="120"/>
      <c r="AE98" s="120"/>
      <c r="AF98" s="120"/>
      <c r="AG98" s="130">
        <f>ROUND(SUM(AG99:AG105),2)</f>
        <v>0</v>
      </c>
      <c r="AH98" s="121"/>
      <c r="AI98" s="121"/>
      <c r="AJ98" s="121"/>
      <c r="AK98" s="121"/>
      <c r="AL98" s="121"/>
      <c r="AM98" s="121"/>
      <c r="AN98" s="122">
        <f>SUM(AG98,AT98)</f>
        <v>0</v>
      </c>
      <c r="AO98" s="121"/>
      <c r="AP98" s="121"/>
      <c r="AQ98" s="123" t="s">
        <v>79</v>
      </c>
      <c r="AR98" s="124"/>
      <c r="AS98" s="125">
        <f>ROUND(SUM(AS99:AS105),2)</f>
        <v>0</v>
      </c>
      <c r="AT98" s="126">
        <f>ROUND(SUM(AV98:AW98),2)</f>
        <v>0</v>
      </c>
      <c r="AU98" s="127">
        <f>ROUND(SUM(AU99:AU105),5)</f>
        <v>0</v>
      </c>
      <c r="AV98" s="126">
        <f>ROUND(AZ98*L29,2)</f>
        <v>0</v>
      </c>
      <c r="AW98" s="126">
        <f>ROUND(BA98*L30,2)</f>
        <v>0</v>
      </c>
      <c r="AX98" s="126">
        <f>ROUND(BB98*L29,2)</f>
        <v>0</v>
      </c>
      <c r="AY98" s="126">
        <f>ROUND(BC98*L30,2)</f>
        <v>0</v>
      </c>
      <c r="AZ98" s="126">
        <f>ROUND(SUM(AZ99:AZ105),2)</f>
        <v>0</v>
      </c>
      <c r="BA98" s="126">
        <f>ROUND(SUM(BA99:BA105),2)</f>
        <v>0</v>
      </c>
      <c r="BB98" s="126">
        <f>ROUND(SUM(BB99:BB105),2)</f>
        <v>0</v>
      </c>
      <c r="BC98" s="126">
        <f>ROUND(SUM(BC99:BC105),2)</f>
        <v>0</v>
      </c>
      <c r="BD98" s="128">
        <f>ROUND(SUM(BD99:BD105),2)</f>
        <v>0</v>
      </c>
      <c r="BE98" s="7"/>
      <c r="BS98" s="129" t="s">
        <v>71</v>
      </c>
      <c r="BT98" s="129" t="s">
        <v>80</v>
      </c>
      <c r="BU98" s="129" t="s">
        <v>73</v>
      </c>
      <c r="BV98" s="129" t="s">
        <v>74</v>
      </c>
      <c r="BW98" s="129" t="s">
        <v>91</v>
      </c>
      <c r="BX98" s="129" t="s">
        <v>5</v>
      </c>
      <c r="CL98" s="129" t="s">
        <v>1</v>
      </c>
      <c r="CM98" s="129" t="s">
        <v>82</v>
      </c>
    </row>
    <row r="99" s="4" customFormat="1" ht="38.25" customHeight="1">
      <c r="A99" s="117" t="s">
        <v>76</v>
      </c>
      <c r="B99" s="68"/>
      <c r="C99" s="131"/>
      <c r="D99" s="131"/>
      <c r="E99" s="132" t="s">
        <v>92</v>
      </c>
      <c r="F99" s="132"/>
      <c r="G99" s="132"/>
      <c r="H99" s="132"/>
      <c r="I99" s="132"/>
      <c r="J99" s="131"/>
      <c r="K99" s="132" t="s">
        <v>93</v>
      </c>
      <c r="L99" s="132"/>
      <c r="M99" s="132"/>
      <c r="N99" s="132"/>
      <c r="O99" s="132"/>
      <c r="P99" s="132"/>
      <c r="Q99" s="132"/>
      <c r="R99" s="132"/>
      <c r="S99" s="132"/>
      <c r="T99" s="132"/>
      <c r="U99" s="132"/>
      <c r="V99" s="132"/>
      <c r="W99" s="132"/>
      <c r="X99" s="132"/>
      <c r="Y99" s="132"/>
      <c r="Z99" s="132"/>
      <c r="AA99" s="132"/>
      <c r="AB99" s="132"/>
      <c r="AC99" s="132"/>
      <c r="AD99" s="132"/>
      <c r="AE99" s="132"/>
      <c r="AF99" s="132"/>
      <c r="AG99" s="133">
        <f>'SO 101.1 H - Modernizace ...'!J32</f>
        <v>0</v>
      </c>
      <c r="AH99" s="131"/>
      <c r="AI99" s="131"/>
      <c r="AJ99" s="131"/>
      <c r="AK99" s="131"/>
      <c r="AL99" s="131"/>
      <c r="AM99" s="131"/>
      <c r="AN99" s="133">
        <f>SUM(AG99,AT99)</f>
        <v>0</v>
      </c>
      <c r="AO99" s="131"/>
      <c r="AP99" s="131"/>
      <c r="AQ99" s="134" t="s">
        <v>94</v>
      </c>
      <c r="AR99" s="70"/>
      <c r="AS99" s="135">
        <v>0</v>
      </c>
      <c r="AT99" s="136">
        <f>ROUND(SUM(AV99:AW99),2)</f>
        <v>0</v>
      </c>
      <c r="AU99" s="137">
        <f>'SO 101.1 H - Modernizace ...'!P123</f>
        <v>0</v>
      </c>
      <c r="AV99" s="136">
        <f>'SO 101.1 H - Modernizace ...'!J35</f>
        <v>0</v>
      </c>
      <c r="AW99" s="136">
        <f>'SO 101.1 H - Modernizace ...'!J36</f>
        <v>0</v>
      </c>
      <c r="AX99" s="136">
        <f>'SO 101.1 H - Modernizace ...'!J37</f>
        <v>0</v>
      </c>
      <c r="AY99" s="136">
        <f>'SO 101.1 H - Modernizace ...'!J38</f>
        <v>0</v>
      </c>
      <c r="AZ99" s="136">
        <f>'SO 101.1 H - Modernizace ...'!F35</f>
        <v>0</v>
      </c>
      <c r="BA99" s="136">
        <f>'SO 101.1 H - Modernizace ...'!F36</f>
        <v>0</v>
      </c>
      <c r="BB99" s="136">
        <f>'SO 101.1 H - Modernizace ...'!F37</f>
        <v>0</v>
      </c>
      <c r="BC99" s="136">
        <f>'SO 101.1 H - Modernizace ...'!F38</f>
        <v>0</v>
      </c>
      <c r="BD99" s="138">
        <f>'SO 101.1 H - Modernizace ...'!F39</f>
        <v>0</v>
      </c>
      <c r="BE99" s="4"/>
      <c r="BT99" s="139" t="s">
        <v>95</v>
      </c>
      <c r="BV99" s="139" t="s">
        <v>74</v>
      </c>
      <c r="BW99" s="139" t="s">
        <v>96</v>
      </c>
      <c r="BX99" s="139" t="s">
        <v>91</v>
      </c>
      <c r="CL99" s="139" t="s">
        <v>1</v>
      </c>
    </row>
    <row r="100" s="4" customFormat="1" ht="38.25" customHeight="1">
      <c r="A100" s="117" t="s">
        <v>76</v>
      </c>
      <c r="B100" s="68"/>
      <c r="C100" s="131"/>
      <c r="D100" s="131"/>
      <c r="E100" s="132" t="s">
        <v>97</v>
      </c>
      <c r="F100" s="132"/>
      <c r="G100" s="132"/>
      <c r="H100" s="132"/>
      <c r="I100" s="132"/>
      <c r="J100" s="131"/>
      <c r="K100" s="132" t="s">
        <v>98</v>
      </c>
      <c r="L100" s="132"/>
      <c r="M100" s="132"/>
      <c r="N100" s="132"/>
      <c r="O100" s="132"/>
      <c r="P100" s="132"/>
      <c r="Q100" s="132"/>
      <c r="R100" s="132"/>
      <c r="S100" s="132"/>
      <c r="T100" s="132"/>
      <c r="U100" s="132"/>
      <c r="V100" s="132"/>
      <c r="W100" s="132"/>
      <c r="X100" s="132"/>
      <c r="Y100" s="132"/>
      <c r="Z100" s="132"/>
      <c r="AA100" s="132"/>
      <c r="AB100" s="132"/>
      <c r="AC100" s="132"/>
      <c r="AD100" s="132"/>
      <c r="AE100" s="132"/>
      <c r="AF100" s="132"/>
      <c r="AG100" s="133">
        <f>'SO 101.1 V - Modernizace ...'!J32</f>
        <v>0</v>
      </c>
      <c r="AH100" s="131"/>
      <c r="AI100" s="131"/>
      <c r="AJ100" s="131"/>
      <c r="AK100" s="131"/>
      <c r="AL100" s="131"/>
      <c r="AM100" s="131"/>
      <c r="AN100" s="133">
        <f>SUM(AG100,AT100)</f>
        <v>0</v>
      </c>
      <c r="AO100" s="131"/>
      <c r="AP100" s="131"/>
      <c r="AQ100" s="134" t="s">
        <v>94</v>
      </c>
      <c r="AR100" s="70"/>
      <c r="AS100" s="135">
        <v>0</v>
      </c>
      <c r="AT100" s="136">
        <f>ROUND(SUM(AV100:AW100),2)</f>
        <v>0</v>
      </c>
      <c r="AU100" s="137">
        <f>'SO 101.1 V - Modernizace ...'!P126</f>
        <v>0</v>
      </c>
      <c r="AV100" s="136">
        <f>'SO 101.1 V - Modernizace ...'!J35</f>
        <v>0</v>
      </c>
      <c r="AW100" s="136">
        <f>'SO 101.1 V - Modernizace ...'!J36</f>
        <v>0</v>
      </c>
      <c r="AX100" s="136">
        <f>'SO 101.1 V - Modernizace ...'!J37</f>
        <v>0</v>
      </c>
      <c r="AY100" s="136">
        <f>'SO 101.1 V - Modernizace ...'!J38</f>
        <v>0</v>
      </c>
      <c r="AZ100" s="136">
        <f>'SO 101.1 V - Modernizace ...'!F35</f>
        <v>0</v>
      </c>
      <c r="BA100" s="136">
        <f>'SO 101.1 V - Modernizace ...'!F36</f>
        <v>0</v>
      </c>
      <c r="BB100" s="136">
        <f>'SO 101.1 V - Modernizace ...'!F37</f>
        <v>0</v>
      </c>
      <c r="BC100" s="136">
        <f>'SO 101.1 V - Modernizace ...'!F38</f>
        <v>0</v>
      </c>
      <c r="BD100" s="138">
        <f>'SO 101.1 V - Modernizace ...'!F39</f>
        <v>0</v>
      </c>
      <c r="BE100" s="4"/>
      <c r="BT100" s="139" t="s">
        <v>95</v>
      </c>
      <c r="BV100" s="139" t="s">
        <v>74</v>
      </c>
      <c r="BW100" s="139" t="s">
        <v>99</v>
      </c>
      <c r="BX100" s="139" t="s">
        <v>91</v>
      </c>
      <c r="CL100" s="139" t="s">
        <v>1</v>
      </c>
    </row>
    <row r="101" s="4" customFormat="1" ht="38.25" customHeight="1">
      <c r="A101" s="117" t="s">
        <v>76</v>
      </c>
      <c r="B101" s="68"/>
      <c r="C101" s="131"/>
      <c r="D101" s="131"/>
      <c r="E101" s="132" t="s">
        <v>100</v>
      </c>
      <c r="F101" s="132"/>
      <c r="G101" s="132"/>
      <c r="H101" s="132"/>
      <c r="I101" s="132"/>
      <c r="J101" s="131"/>
      <c r="K101" s="132" t="s">
        <v>101</v>
      </c>
      <c r="L101" s="132"/>
      <c r="M101" s="132"/>
      <c r="N101" s="132"/>
      <c r="O101" s="132"/>
      <c r="P101" s="132"/>
      <c r="Q101" s="132"/>
      <c r="R101" s="132"/>
      <c r="S101" s="132"/>
      <c r="T101" s="132"/>
      <c r="U101" s="132"/>
      <c r="V101" s="132"/>
      <c r="W101" s="132"/>
      <c r="X101" s="132"/>
      <c r="Y101" s="132"/>
      <c r="Z101" s="132"/>
      <c r="AA101" s="132"/>
      <c r="AB101" s="132"/>
      <c r="AC101" s="132"/>
      <c r="AD101" s="132"/>
      <c r="AE101" s="132"/>
      <c r="AF101" s="132"/>
      <c r="AG101" s="133">
        <f>'SO 101.2 H - Modernizace ...'!J32</f>
        <v>0</v>
      </c>
      <c r="AH101" s="131"/>
      <c r="AI101" s="131"/>
      <c r="AJ101" s="131"/>
      <c r="AK101" s="131"/>
      <c r="AL101" s="131"/>
      <c r="AM101" s="131"/>
      <c r="AN101" s="133">
        <f>SUM(AG101,AT101)</f>
        <v>0</v>
      </c>
      <c r="AO101" s="131"/>
      <c r="AP101" s="131"/>
      <c r="AQ101" s="134" t="s">
        <v>94</v>
      </c>
      <c r="AR101" s="70"/>
      <c r="AS101" s="135">
        <v>0</v>
      </c>
      <c r="AT101" s="136">
        <f>ROUND(SUM(AV101:AW101),2)</f>
        <v>0</v>
      </c>
      <c r="AU101" s="137">
        <f>'SO 101.2 H - Modernizace ...'!P123</f>
        <v>0</v>
      </c>
      <c r="AV101" s="136">
        <f>'SO 101.2 H - Modernizace ...'!J35</f>
        <v>0</v>
      </c>
      <c r="AW101" s="136">
        <f>'SO 101.2 H - Modernizace ...'!J36</f>
        <v>0</v>
      </c>
      <c r="AX101" s="136">
        <f>'SO 101.2 H - Modernizace ...'!J37</f>
        <v>0</v>
      </c>
      <c r="AY101" s="136">
        <f>'SO 101.2 H - Modernizace ...'!J38</f>
        <v>0</v>
      </c>
      <c r="AZ101" s="136">
        <f>'SO 101.2 H - Modernizace ...'!F35</f>
        <v>0</v>
      </c>
      <c r="BA101" s="136">
        <f>'SO 101.2 H - Modernizace ...'!F36</f>
        <v>0</v>
      </c>
      <c r="BB101" s="136">
        <f>'SO 101.2 H - Modernizace ...'!F37</f>
        <v>0</v>
      </c>
      <c r="BC101" s="136">
        <f>'SO 101.2 H - Modernizace ...'!F38</f>
        <v>0</v>
      </c>
      <c r="BD101" s="138">
        <f>'SO 101.2 H - Modernizace ...'!F39</f>
        <v>0</v>
      </c>
      <c r="BE101" s="4"/>
      <c r="BT101" s="139" t="s">
        <v>95</v>
      </c>
      <c r="BV101" s="139" t="s">
        <v>74</v>
      </c>
      <c r="BW101" s="139" t="s">
        <v>102</v>
      </c>
      <c r="BX101" s="139" t="s">
        <v>91</v>
      </c>
      <c r="CL101" s="139" t="s">
        <v>1</v>
      </c>
    </row>
    <row r="102" s="4" customFormat="1" ht="38.25" customHeight="1">
      <c r="A102" s="117" t="s">
        <v>76</v>
      </c>
      <c r="B102" s="68"/>
      <c r="C102" s="131"/>
      <c r="D102" s="131"/>
      <c r="E102" s="132" t="s">
        <v>103</v>
      </c>
      <c r="F102" s="132"/>
      <c r="G102" s="132"/>
      <c r="H102" s="132"/>
      <c r="I102" s="132"/>
      <c r="J102" s="131"/>
      <c r="K102" s="132" t="s">
        <v>104</v>
      </c>
      <c r="L102" s="132"/>
      <c r="M102" s="132"/>
      <c r="N102" s="132"/>
      <c r="O102" s="132"/>
      <c r="P102" s="132"/>
      <c r="Q102" s="132"/>
      <c r="R102" s="132"/>
      <c r="S102" s="132"/>
      <c r="T102" s="132"/>
      <c r="U102" s="132"/>
      <c r="V102" s="132"/>
      <c r="W102" s="132"/>
      <c r="X102" s="132"/>
      <c r="Y102" s="132"/>
      <c r="Z102" s="132"/>
      <c r="AA102" s="132"/>
      <c r="AB102" s="132"/>
      <c r="AC102" s="132"/>
      <c r="AD102" s="132"/>
      <c r="AE102" s="132"/>
      <c r="AF102" s="132"/>
      <c r="AG102" s="133">
        <f>'SO 101.2 V - Modernizace ...'!J32</f>
        <v>0</v>
      </c>
      <c r="AH102" s="131"/>
      <c r="AI102" s="131"/>
      <c r="AJ102" s="131"/>
      <c r="AK102" s="131"/>
      <c r="AL102" s="131"/>
      <c r="AM102" s="131"/>
      <c r="AN102" s="133">
        <f>SUM(AG102,AT102)</f>
        <v>0</v>
      </c>
      <c r="AO102" s="131"/>
      <c r="AP102" s="131"/>
      <c r="AQ102" s="134" t="s">
        <v>94</v>
      </c>
      <c r="AR102" s="70"/>
      <c r="AS102" s="135">
        <v>0</v>
      </c>
      <c r="AT102" s="136">
        <f>ROUND(SUM(AV102:AW102),2)</f>
        <v>0</v>
      </c>
      <c r="AU102" s="137">
        <f>'SO 101.2 V - Modernizace ...'!P126</f>
        <v>0</v>
      </c>
      <c r="AV102" s="136">
        <f>'SO 101.2 V - Modernizace ...'!J35</f>
        <v>0</v>
      </c>
      <c r="AW102" s="136">
        <f>'SO 101.2 V - Modernizace ...'!J36</f>
        <v>0</v>
      </c>
      <c r="AX102" s="136">
        <f>'SO 101.2 V - Modernizace ...'!J37</f>
        <v>0</v>
      </c>
      <c r="AY102" s="136">
        <f>'SO 101.2 V - Modernizace ...'!J38</f>
        <v>0</v>
      </c>
      <c r="AZ102" s="136">
        <f>'SO 101.2 V - Modernizace ...'!F35</f>
        <v>0</v>
      </c>
      <c r="BA102" s="136">
        <f>'SO 101.2 V - Modernizace ...'!F36</f>
        <v>0</v>
      </c>
      <c r="BB102" s="136">
        <f>'SO 101.2 V - Modernizace ...'!F37</f>
        <v>0</v>
      </c>
      <c r="BC102" s="136">
        <f>'SO 101.2 V - Modernizace ...'!F38</f>
        <v>0</v>
      </c>
      <c r="BD102" s="138">
        <f>'SO 101.2 V - Modernizace ...'!F39</f>
        <v>0</v>
      </c>
      <c r="BE102" s="4"/>
      <c r="BT102" s="139" t="s">
        <v>95</v>
      </c>
      <c r="BV102" s="139" t="s">
        <v>74</v>
      </c>
      <c r="BW102" s="139" t="s">
        <v>105</v>
      </c>
      <c r="BX102" s="139" t="s">
        <v>91</v>
      </c>
      <c r="CL102" s="139" t="s">
        <v>1</v>
      </c>
    </row>
    <row r="103" s="4" customFormat="1" ht="38.25" customHeight="1">
      <c r="A103" s="117" t="s">
        <v>76</v>
      </c>
      <c r="B103" s="68"/>
      <c r="C103" s="131"/>
      <c r="D103" s="131"/>
      <c r="E103" s="132" t="s">
        <v>106</v>
      </c>
      <c r="F103" s="132"/>
      <c r="G103" s="132"/>
      <c r="H103" s="132"/>
      <c r="I103" s="132"/>
      <c r="J103" s="131"/>
      <c r="K103" s="132" t="s">
        <v>107</v>
      </c>
      <c r="L103" s="132"/>
      <c r="M103" s="132"/>
      <c r="N103" s="132"/>
      <c r="O103" s="132"/>
      <c r="P103" s="132"/>
      <c r="Q103" s="132"/>
      <c r="R103" s="132"/>
      <c r="S103" s="132"/>
      <c r="T103" s="132"/>
      <c r="U103" s="132"/>
      <c r="V103" s="132"/>
      <c r="W103" s="132"/>
      <c r="X103" s="132"/>
      <c r="Y103" s="132"/>
      <c r="Z103" s="132"/>
      <c r="AA103" s="132"/>
      <c r="AB103" s="132"/>
      <c r="AC103" s="132"/>
      <c r="AD103" s="132"/>
      <c r="AE103" s="132"/>
      <c r="AF103" s="132"/>
      <c r="AG103" s="133">
        <f>'SO 101.3 H - Modernizace ...'!J32</f>
        <v>0</v>
      </c>
      <c r="AH103" s="131"/>
      <c r="AI103" s="131"/>
      <c r="AJ103" s="131"/>
      <c r="AK103" s="131"/>
      <c r="AL103" s="131"/>
      <c r="AM103" s="131"/>
      <c r="AN103" s="133">
        <f>SUM(AG103,AT103)</f>
        <v>0</v>
      </c>
      <c r="AO103" s="131"/>
      <c r="AP103" s="131"/>
      <c r="AQ103" s="134" t="s">
        <v>94</v>
      </c>
      <c r="AR103" s="70"/>
      <c r="AS103" s="135">
        <v>0</v>
      </c>
      <c r="AT103" s="136">
        <f>ROUND(SUM(AV103:AW103),2)</f>
        <v>0</v>
      </c>
      <c r="AU103" s="137">
        <f>'SO 101.3 H - Modernizace ...'!P123</f>
        <v>0</v>
      </c>
      <c r="AV103" s="136">
        <f>'SO 101.3 H - Modernizace ...'!J35</f>
        <v>0</v>
      </c>
      <c r="AW103" s="136">
        <f>'SO 101.3 H - Modernizace ...'!J36</f>
        <v>0</v>
      </c>
      <c r="AX103" s="136">
        <f>'SO 101.3 H - Modernizace ...'!J37</f>
        <v>0</v>
      </c>
      <c r="AY103" s="136">
        <f>'SO 101.3 H - Modernizace ...'!J38</f>
        <v>0</v>
      </c>
      <c r="AZ103" s="136">
        <f>'SO 101.3 H - Modernizace ...'!F35</f>
        <v>0</v>
      </c>
      <c r="BA103" s="136">
        <f>'SO 101.3 H - Modernizace ...'!F36</f>
        <v>0</v>
      </c>
      <c r="BB103" s="136">
        <f>'SO 101.3 H - Modernizace ...'!F37</f>
        <v>0</v>
      </c>
      <c r="BC103" s="136">
        <f>'SO 101.3 H - Modernizace ...'!F38</f>
        <v>0</v>
      </c>
      <c r="BD103" s="138">
        <f>'SO 101.3 H - Modernizace ...'!F39</f>
        <v>0</v>
      </c>
      <c r="BE103" s="4"/>
      <c r="BT103" s="139" t="s">
        <v>95</v>
      </c>
      <c r="BV103" s="139" t="s">
        <v>74</v>
      </c>
      <c r="BW103" s="139" t="s">
        <v>108</v>
      </c>
      <c r="BX103" s="139" t="s">
        <v>91</v>
      </c>
      <c r="CL103" s="139" t="s">
        <v>1</v>
      </c>
    </row>
    <row r="104" s="4" customFormat="1" ht="38.25" customHeight="1">
      <c r="A104" s="117" t="s">
        <v>76</v>
      </c>
      <c r="B104" s="68"/>
      <c r="C104" s="131"/>
      <c r="D104" s="131"/>
      <c r="E104" s="132" t="s">
        <v>109</v>
      </c>
      <c r="F104" s="132"/>
      <c r="G104" s="132"/>
      <c r="H104" s="132"/>
      <c r="I104" s="132"/>
      <c r="J104" s="131"/>
      <c r="K104" s="132" t="s">
        <v>110</v>
      </c>
      <c r="L104" s="132"/>
      <c r="M104" s="132"/>
      <c r="N104" s="132"/>
      <c r="O104" s="132"/>
      <c r="P104" s="132"/>
      <c r="Q104" s="132"/>
      <c r="R104" s="132"/>
      <c r="S104" s="132"/>
      <c r="T104" s="132"/>
      <c r="U104" s="132"/>
      <c r="V104" s="132"/>
      <c r="W104" s="132"/>
      <c r="X104" s="132"/>
      <c r="Y104" s="132"/>
      <c r="Z104" s="132"/>
      <c r="AA104" s="132"/>
      <c r="AB104" s="132"/>
      <c r="AC104" s="132"/>
      <c r="AD104" s="132"/>
      <c r="AE104" s="132"/>
      <c r="AF104" s="132"/>
      <c r="AG104" s="133">
        <f>'SO 101.3 V - Modernizace ...'!J32</f>
        <v>0</v>
      </c>
      <c r="AH104" s="131"/>
      <c r="AI104" s="131"/>
      <c r="AJ104" s="131"/>
      <c r="AK104" s="131"/>
      <c r="AL104" s="131"/>
      <c r="AM104" s="131"/>
      <c r="AN104" s="133">
        <f>SUM(AG104,AT104)</f>
        <v>0</v>
      </c>
      <c r="AO104" s="131"/>
      <c r="AP104" s="131"/>
      <c r="AQ104" s="134" t="s">
        <v>94</v>
      </c>
      <c r="AR104" s="70"/>
      <c r="AS104" s="135">
        <v>0</v>
      </c>
      <c r="AT104" s="136">
        <f>ROUND(SUM(AV104:AW104),2)</f>
        <v>0</v>
      </c>
      <c r="AU104" s="137">
        <f>'SO 101.3 V - Modernizace ...'!P126</f>
        <v>0</v>
      </c>
      <c r="AV104" s="136">
        <f>'SO 101.3 V - Modernizace ...'!J35</f>
        <v>0</v>
      </c>
      <c r="AW104" s="136">
        <f>'SO 101.3 V - Modernizace ...'!J36</f>
        <v>0</v>
      </c>
      <c r="AX104" s="136">
        <f>'SO 101.3 V - Modernizace ...'!J37</f>
        <v>0</v>
      </c>
      <c r="AY104" s="136">
        <f>'SO 101.3 V - Modernizace ...'!J38</f>
        <v>0</v>
      </c>
      <c r="AZ104" s="136">
        <f>'SO 101.3 V - Modernizace ...'!F35</f>
        <v>0</v>
      </c>
      <c r="BA104" s="136">
        <f>'SO 101.3 V - Modernizace ...'!F36</f>
        <v>0</v>
      </c>
      <c r="BB104" s="136">
        <f>'SO 101.3 V - Modernizace ...'!F37</f>
        <v>0</v>
      </c>
      <c r="BC104" s="136">
        <f>'SO 101.3 V - Modernizace ...'!F38</f>
        <v>0</v>
      </c>
      <c r="BD104" s="138">
        <f>'SO 101.3 V - Modernizace ...'!F39</f>
        <v>0</v>
      </c>
      <c r="BE104" s="4"/>
      <c r="BT104" s="139" t="s">
        <v>95</v>
      </c>
      <c r="BV104" s="139" t="s">
        <v>74</v>
      </c>
      <c r="BW104" s="139" t="s">
        <v>111</v>
      </c>
      <c r="BX104" s="139" t="s">
        <v>91</v>
      </c>
      <c r="CL104" s="139" t="s">
        <v>1</v>
      </c>
    </row>
    <row r="105" s="4" customFormat="1" ht="25.5" customHeight="1">
      <c r="A105" s="117" t="s">
        <v>76</v>
      </c>
      <c r="B105" s="68"/>
      <c r="C105" s="131"/>
      <c r="D105" s="131"/>
      <c r="E105" s="132" t="s">
        <v>112</v>
      </c>
      <c r="F105" s="132"/>
      <c r="G105" s="132"/>
      <c r="H105" s="132"/>
      <c r="I105" s="132"/>
      <c r="J105" s="131"/>
      <c r="K105" s="132" t="s">
        <v>113</v>
      </c>
      <c r="L105" s="132"/>
      <c r="M105" s="132"/>
      <c r="N105" s="132"/>
      <c r="O105" s="132"/>
      <c r="P105" s="132"/>
      <c r="Q105" s="132"/>
      <c r="R105" s="132"/>
      <c r="S105" s="132"/>
      <c r="T105" s="132"/>
      <c r="U105" s="132"/>
      <c r="V105" s="132"/>
      <c r="W105" s="132"/>
      <c r="X105" s="132"/>
      <c r="Y105" s="132"/>
      <c r="Z105" s="132"/>
      <c r="AA105" s="132"/>
      <c r="AB105" s="132"/>
      <c r="AC105" s="132"/>
      <c r="AD105" s="132"/>
      <c r="AE105" s="132"/>
      <c r="AF105" s="132"/>
      <c r="AG105" s="133">
        <f>'SO 101.4 V - Rekonstrukce...'!J32</f>
        <v>0</v>
      </c>
      <c r="AH105" s="131"/>
      <c r="AI105" s="131"/>
      <c r="AJ105" s="131"/>
      <c r="AK105" s="131"/>
      <c r="AL105" s="131"/>
      <c r="AM105" s="131"/>
      <c r="AN105" s="133">
        <f>SUM(AG105,AT105)</f>
        <v>0</v>
      </c>
      <c r="AO105" s="131"/>
      <c r="AP105" s="131"/>
      <c r="AQ105" s="134" t="s">
        <v>94</v>
      </c>
      <c r="AR105" s="70"/>
      <c r="AS105" s="135">
        <v>0</v>
      </c>
      <c r="AT105" s="136">
        <f>ROUND(SUM(AV105:AW105),2)</f>
        <v>0</v>
      </c>
      <c r="AU105" s="137">
        <f>'SO 101.4 V - Rekonstrukce...'!P123</f>
        <v>0</v>
      </c>
      <c r="AV105" s="136">
        <f>'SO 101.4 V - Rekonstrukce...'!J35</f>
        <v>0</v>
      </c>
      <c r="AW105" s="136">
        <f>'SO 101.4 V - Rekonstrukce...'!J36</f>
        <v>0</v>
      </c>
      <c r="AX105" s="136">
        <f>'SO 101.4 V - Rekonstrukce...'!J37</f>
        <v>0</v>
      </c>
      <c r="AY105" s="136">
        <f>'SO 101.4 V - Rekonstrukce...'!J38</f>
        <v>0</v>
      </c>
      <c r="AZ105" s="136">
        <f>'SO 101.4 V - Rekonstrukce...'!F35</f>
        <v>0</v>
      </c>
      <c r="BA105" s="136">
        <f>'SO 101.4 V - Rekonstrukce...'!F36</f>
        <v>0</v>
      </c>
      <c r="BB105" s="136">
        <f>'SO 101.4 V - Rekonstrukce...'!F37</f>
        <v>0</v>
      </c>
      <c r="BC105" s="136">
        <f>'SO 101.4 V - Rekonstrukce...'!F38</f>
        <v>0</v>
      </c>
      <c r="BD105" s="138">
        <f>'SO 101.4 V - Rekonstrukce...'!F39</f>
        <v>0</v>
      </c>
      <c r="BE105" s="4"/>
      <c r="BT105" s="139" t="s">
        <v>95</v>
      </c>
      <c r="BV105" s="139" t="s">
        <v>74</v>
      </c>
      <c r="BW105" s="139" t="s">
        <v>114</v>
      </c>
      <c r="BX105" s="139" t="s">
        <v>91</v>
      </c>
      <c r="CL105" s="139" t="s">
        <v>1</v>
      </c>
    </row>
    <row r="106" s="7" customFormat="1" ht="16.5" customHeight="1">
      <c r="A106" s="7"/>
      <c r="B106" s="118"/>
      <c r="C106" s="119"/>
      <c r="D106" s="120" t="s">
        <v>115</v>
      </c>
      <c r="E106" s="120"/>
      <c r="F106" s="120"/>
      <c r="G106" s="120"/>
      <c r="H106" s="120"/>
      <c r="I106" s="121"/>
      <c r="J106" s="120" t="s">
        <v>116</v>
      </c>
      <c r="K106" s="120"/>
      <c r="L106" s="120"/>
      <c r="M106" s="120"/>
      <c r="N106" s="120"/>
      <c r="O106" s="120"/>
      <c r="P106" s="120"/>
      <c r="Q106" s="120"/>
      <c r="R106" s="120"/>
      <c r="S106" s="120"/>
      <c r="T106" s="120"/>
      <c r="U106" s="120"/>
      <c r="V106" s="120"/>
      <c r="W106" s="120"/>
      <c r="X106" s="120"/>
      <c r="Y106" s="120"/>
      <c r="Z106" s="120"/>
      <c r="AA106" s="120"/>
      <c r="AB106" s="120"/>
      <c r="AC106" s="120"/>
      <c r="AD106" s="120"/>
      <c r="AE106" s="120"/>
      <c r="AF106" s="120"/>
      <c r="AG106" s="130">
        <f>ROUND(SUM(AG107:AG111),2)</f>
        <v>0</v>
      </c>
      <c r="AH106" s="121"/>
      <c r="AI106" s="121"/>
      <c r="AJ106" s="121"/>
      <c r="AK106" s="121"/>
      <c r="AL106" s="121"/>
      <c r="AM106" s="121"/>
      <c r="AN106" s="122">
        <f>SUM(AG106,AT106)</f>
        <v>0</v>
      </c>
      <c r="AO106" s="121"/>
      <c r="AP106" s="121"/>
      <c r="AQ106" s="123" t="s">
        <v>79</v>
      </c>
      <c r="AR106" s="124"/>
      <c r="AS106" s="125">
        <f>ROUND(SUM(AS107:AS111),2)</f>
        <v>0</v>
      </c>
      <c r="AT106" s="126">
        <f>ROUND(SUM(AV106:AW106),2)</f>
        <v>0</v>
      </c>
      <c r="AU106" s="127">
        <f>ROUND(SUM(AU107:AU111),5)</f>
        <v>0</v>
      </c>
      <c r="AV106" s="126">
        <f>ROUND(AZ106*L29,2)</f>
        <v>0</v>
      </c>
      <c r="AW106" s="126">
        <f>ROUND(BA106*L30,2)</f>
        <v>0</v>
      </c>
      <c r="AX106" s="126">
        <f>ROUND(BB106*L29,2)</f>
        <v>0</v>
      </c>
      <c r="AY106" s="126">
        <f>ROUND(BC106*L30,2)</f>
        <v>0</v>
      </c>
      <c r="AZ106" s="126">
        <f>ROUND(SUM(AZ107:AZ111),2)</f>
        <v>0</v>
      </c>
      <c r="BA106" s="126">
        <f>ROUND(SUM(BA107:BA111),2)</f>
        <v>0</v>
      </c>
      <c r="BB106" s="126">
        <f>ROUND(SUM(BB107:BB111),2)</f>
        <v>0</v>
      </c>
      <c r="BC106" s="126">
        <f>ROUND(SUM(BC107:BC111),2)</f>
        <v>0</v>
      </c>
      <c r="BD106" s="128">
        <f>ROUND(SUM(BD107:BD111),2)</f>
        <v>0</v>
      </c>
      <c r="BE106" s="7"/>
      <c r="BS106" s="129" t="s">
        <v>71</v>
      </c>
      <c r="BT106" s="129" t="s">
        <v>80</v>
      </c>
      <c r="BU106" s="129" t="s">
        <v>73</v>
      </c>
      <c r="BV106" s="129" t="s">
        <v>74</v>
      </c>
      <c r="BW106" s="129" t="s">
        <v>117</v>
      </c>
      <c r="BX106" s="129" t="s">
        <v>5</v>
      </c>
      <c r="CL106" s="129" t="s">
        <v>1</v>
      </c>
      <c r="CM106" s="129" t="s">
        <v>82</v>
      </c>
    </row>
    <row r="107" s="4" customFormat="1" ht="25.5" customHeight="1">
      <c r="A107" s="117" t="s">
        <v>76</v>
      </c>
      <c r="B107" s="68"/>
      <c r="C107" s="131"/>
      <c r="D107" s="131"/>
      <c r="E107" s="132" t="s">
        <v>118</v>
      </c>
      <c r="F107" s="132"/>
      <c r="G107" s="132"/>
      <c r="H107" s="132"/>
      <c r="I107" s="132"/>
      <c r="J107" s="131"/>
      <c r="K107" s="132" t="s">
        <v>119</v>
      </c>
      <c r="L107" s="132"/>
      <c r="M107" s="132"/>
      <c r="N107" s="132"/>
      <c r="O107" s="132"/>
      <c r="P107" s="132"/>
      <c r="Q107" s="132"/>
      <c r="R107" s="132"/>
      <c r="S107" s="132"/>
      <c r="T107" s="132"/>
      <c r="U107" s="132"/>
      <c r="V107" s="132"/>
      <c r="W107" s="132"/>
      <c r="X107" s="132"/>
      <c r="Y107" s="132"/>
      <c r="Z107" s="132"/>
      <c r="AA107" s="132"/>
      <c r="AB107" s="132"/>
      <c r="AC107" s="132"/>
      <c r="AD107" s="132"/>
      <c r="AE107" s="132"/>
      <c r="AF107" s="132"/>
      <c r="AG107" s="133">
        <f>'SO 141.1 - Propustek 1 v ...'!J32</f>
        <v>0</v>
      </c>
      <c r="AH107" s="131"/>
      <c r="AI107" s="131"/>
      <c r="AJ107" s="131"/>
      <c r="AK107" s="131"/>
      <c r="AL107" s="131"/>
      <c r="AM107" s="131"/>
      <c r="AN107" s="133">
        <f>SUM(AG107,AT107)</f>
        <v>0</v>
      </c>
      <c r="AO107" s="131"/>
      <c r="AP107" s="131"/>
      <c r="AQ107" s="134" t="s">
        <v>94</v>
      </c>
      <c r="AR107" s="70"/>
      <c r="AS107" s="135">
        <v>0</v>
      </c>
      <c r="AT107" s="136">
        <f>ROUND(SUM(AV107:AW107),2)</f>
        <v>0</v>
      </c>
      <c r="AU107" s="137">
        <f>'SO 141.1 - Propustek 1 v ...'!P124</f>
        <v>0</v>
      </c>
      <c r="AV107" s="136">
        <f>'SO 141.1 - Propustek 1 v ...'!J35</f>
        <v>0</v>
      </c>
      <c r="AW107" s="136">
        <f>'SO 141.1 - Propustek 1 v ...'!J36</f>
        <v>0</v>
      </c>
      <c r="AX107" s="136">
        <f>'SO 141.1 - Propustek 1 v ...'!J37</f>
        <v>0</v>
      </c>
      <c r="AY107" s="136">
        <f>'SO 141.1 - Propustek 1 v ...'!J38</f>
        <v>0</v>
      </c>
      <c r="AZ107" s="136">
        <f>'SO 141.1 - Propustek 1 v ...'!F35</f>
        <v>0</v>
      </c>
      <c r="BA107" s="136">
        <f>'SO 141.1 - Propustek 1 v ...'!F36</f>
        <v>0</v>
      </c>
      <c r="BB107" s="136">
        <f>'SO 141.1 - Propustek 1 v ...'!F37</f>
        <v>0</v>
      </c>
      <c r="BC107" s="136">
        <f>'SO 141.1 - Propustek 1 v ...'!F38</f>
        <v>0</v>
      </c>
      <c r="BD107" s="138">
        <f>'SO 141.1 - Propustek 1 v ...'!F39</f>
        <v>0</v>
      </c>
      <c r="BE107" s="4"/>
      <c r="BT107" s="139" t="s">
        <v>95</v>
      </c>
      <c r="BV107" s="139" t="s">
        <v>74</v>
      </c>
      <c r="BW107" s="139" t="s">
        <v>120</v>
      </c>
      <c r="BX107" s="139" t="s">
        <v>117</v>
      </c>
      <c r="CL107" s="139" t="s">
        <v>1</v>
      </c>
    </row>
    <row r="108" s="4" customFormat="1" ht="25.5" customHeight="1">
      <c r="A108" s="117" t="s">
        <v>76</v>
      </c>
      <c r="B108" s="68"/>
      <c r="C108" s="131"/>
      <c r="D108" s="131"/>
      <c r="E108" s="132" t="s">
        <v>121</v>
      </c>
      <c r="F108" s="132"/>
      <c r="G108" s="132"/>
      <c r="H108" s="132"/>
      <c r="I108" s="132"/>
      <c r="J108" s="131"/>
      <c r="K108" s="132" t="s">
        <v>122</v>
      </c>
      <c r="L108" s="132"/>
      <c r="M108" s="132"/>
      <c r="N108" s="132"/>
      <c r="O108" s="132"/>
      <c r="P108" s="132"/>
      <c r="Q108" s="132"/>
      <c r="R108" s="132"/>
      <c r="S108" s="132"/>
      <c r="T108" s="132"/>
      <c r="U108" s="132"/>
      <c r="V108" s="132"/>
      <c r="W108" s="132"/>
      <c r="X108" s="132"/>
      <c r="Y108" s="132"/>
      <c r="Z108" s="132"/>
      <c r="AA108" s="132"/>
      <c r="AB108" s="132"/>
      <c r="AC108" s="132"/>
      <c r="AD108" s="132"/>
      <c r="AE108" s="132"/>
      <c r="AF108" s="132"/>
      <c r="AG108" s="133">
        <f>'SO 141.2 - Propustek 2 v ...'!J32</f>
        <v>0</v>
      </c>
      <c r="AH108" s="131"/>
      <c r="AI108" s="131"/>
      <c r="AJ108" s="131"/>
      <c r="AK108" s="131"/>
      <c r="AL108" s="131"/>
      <c r="AM108" s="131"/>
      <c r="AN108" s="133">
        <f>SUM(AG108,AT108)</f>
        <v>0</v>
      </c>
      <c r="AO108" s="131"/>
      <c r="AP108" s="131"/>
      <c r="AQ108" s="134" t="s">
        <v>94</v>
      </c>
      <c r="AR108" s="70"/>
      <c r="AS108" s="135">
        <v>0</v>
      </c>
      <c r="AT108" s="136">
        <f>ROUND(SUM(AV108:AW108),2)</f>
        <v>0</v>
      </c>
      <c r="AU108" s="137">
        <f>'SO 141.2 - Propustek 2 v ...'!P124</f>
        <v>0</v>
      </c>
      <c r="AV108" s="136">
        <f>'SO 141.2 - Propustek 2 v ...'!J35</f>
        <v>0</v>
      </c>
      <c r="AW108" s="136">
        <f>'SO 141.2 - Propustek 2 v ...'!J36</f>
        <v>0</v>
      </c>
      <c r="AX108" s="136">
        <f>'SO 141.2 - Propustek 2 v ...'!J37</f>
        <v>0</v>
      </c>
      <c r="AY108" s="136">
        <f>'SO 141.2 - Propustek 2 v ...'!J38</f>
        <v>0</v>
      </c>
      <c r="AZ108" s="136">
        <f>'SO 141.2 - Propustek 2 v ...'!F35</f>
        <v>0</v>
      </c>
      <c r="BA108" s="136">
        <f>'SO 141.2 - Propustek 2 v ...'!F36</f>
        <v>0</v>
      </c>
      <c r="BB108" s="136">
        <f>'SO 141.2 - Propustek 2 v ...'!F37</f>
        <v>0</v>
      </c>
      <c r="BC108" s="136">
        <f>'SO 141.2 - Propustek 2 v ...'!F38</f>
        <v>0</v>
      </c>
      <c r="BD108" s="138">
        <f>'SO 141.2 - Propustek 2 v ...'!F39</f>
        <v>0</v>
      </c>
      <c r="BE108" s="4"/>
      <c r="BT108" s="139" t="s">
        <v>95</v>
      </c>
      <c r="BV108" s="139" t="s">
        <v>74</v>
      </c>
      <c r="BW108" s="139" t="s">
        <v>123</v>
      </c>
      <c r="BX108" s="139" t="s">
        <v>117</v>
      </c>
      <c r="CL108" s="139" t="s">
        <v>1</v>
      </c>
    </row>
    <row r="109" s="4" customFormat="1" ht="25.5" customHeight="1">
      <c r="A109" s="117" t="s">
        <v>76</v>
      </c>
      <c r="B109" s="68"/>
      <c r="C109" s="131"/>
      <c r="D109" s="131"/>
      <c r="E109" s="132" t="s">
        <v>124</v>
      </c>
      <c r="F109" s="132"/>
      <c r="G109" s="132"/>
      <c r="H109" s="132"/>
      <c r="I109" s="132"/>
      <c r="J109" s="131"/>
      <c r="K109" s="132" t="s">
        <v>125</v>
      </c>
      <c r="L109" s="132"/>
      <c r="M109" s="132"/>
      <c r="N109" s="132"/>
      <c r="O109" s="132"/>
      <c r="P109" s="132"/>
      <c r="Q109" s="132"/>
      <c r="R109" s="132"/>
      <c r="S109" s="132"/>
      <c r="T109" s="132"/>
      <c r="U109" s="132"/>
      <c r="V109" s="132"/>
      <c r="W109" s="132"/>
      <c r="X109" s="132"/>
      <c r="Y109" s="132"/>
      <c r="Z109" s="132"/>
      <c r="AA109" s="132"/>
      <c r="AB109" s="132"/>
      <c r="AC109" s="132"/>
      <c r="AD109" s="132"/>
      <c r="AE109" s="132"/>
      <c r="AF109" s="132"/>
      <c r="AG109" s="133">
        <f>'SO 141.3 - Propustek 3 v ...'!J32</f>
        <v>0</v>
      </c>
      <c r="AH109" s="131"/>
      <c r="AI109" s="131"/>
      <c r="AJ109" s="131"/>
      <c r="AK109" s="131"/>
      <c r="AL109" s="131"/>
      <c r="AM109" s="131"/>
      <c r="AN109" s="133">
        <f>SUM(AG109,AT109)</f>
        <v>0</v>
      </c>
      <c r="AO109" s="131"/>
      <c r="AP109" s="131"/>
      <c r="AQ109" s="134" t="s">
        <v>94</v>
      </c>
      <c r="AR109" s="70"/>
      <c r="AS109" s="135">
        <v>0</v>
      </c>
      <c r="AT109" s="136">
        <f>ROUND(SUM(AV109:AW109),2)</f>
        <v>0</v>
      </c>
      <c r="AU109" s="137">
        <f>'SO 141.3 - Propustek 3 v ...'!P124</f>
        <v>0</v>
      </c>
      <c r="AV109" s="136">
        <f>'SO 141.3 - Propustek 3 v ...'!J35</f>
        <v>0</v>
      </c>
      <c r="AW109" s="136">
        <f>'SO 141.3 - Propustek 3 v ...'!J36</f>
        <v>0</v>
      </c>
      <c r="AX109" s="136">
        <f>'SO 141.3 - Propustek 3 v ...'!J37</f>
        <v>0</v>
      </c>
      <c r="AY109" s="136">
        <f>'SO 141.3 - Propustek 3 v ...'!J38</f>
        <v>0</v>
      </c>
      <c r="AZ109" s="136">
        <f>'SO 141.3 - Propustek 3 v ...'!F35</f>
        <v>0</v>
      </c>
      <c r="BA109" s="136">
        <f>'SO 141.3 - Propustek 3 v ...'!F36</f>
        <v>0</v>
      </c>
      <c r="BB109" s="136">
        <f>'SO 141.3 - Propustek 3 v ...'!F37</f>
        <v>0</v>
      </c>
      <c r="BC109" s="136">
        <f>'SO 141.3 - Propustek 3 v ...'!F38</f>
        <v>0</v>
      </c>
      <c r="BD109" s="138">
        <f>'SO 141.3 - Propustek 3 v ...'!F39</f>
        <v>0</v>
      </c>
      <c r="BE109" s="4"/>
      <c r="BT109" s="139" t="s">
        <v>95</v>
      </c>
      <c r="BV109" s="139" t="s">
        <v>74</v>
      </c>
      <c r="BW109" s="139" t="s">
        <v>126</v>
      </c>
      <c r="BX109" s="139" t="s">
        <v>117</v>
      </c>
      <c r="CL109" s="139" t="s">
        <v>1</v>
      </c>
    </row>
    <row r="110" s="4" customFormat="1" ht="25.5" customHeight="1">
      <c r="A110" s="117" t="s">
        <v>76</v>
      </c>
      <c r="B110" s="68"/>
      <c r="C110" s="131"/>
      <c r="D110" s="131"/>
      <c r="E110" s="132" t="s">
        <v>127</v>
      </c>
      <c r="F110" s="132"/>
      <c r="G110" s="132"/>
      <c r="H110" s="132"/>
      <c r="I110" s="132"/>
      <c r="J110" s="131"/>
      <c r="K110" s="132" t="s">
        <v>128</v>
      </c>
      <c r="L110" s="132"/>
      <c r="M110" s="132"/>
      <c r="N110" s="132"/>
      <c r="O110" s="132"/>
      <c r="P110" s="132"/>
      <c r="Q110" s="132"/>
      <c r="R110" s="132"/>
      <c r="S110" s="132"/>
      <c r="T110" s="132"/>
      <c r="U110" s="132"/>
      <c r="V110" s="132"/>
      <c r="W110" s="132"/>
      <c r="X110" s="132"/>
      <c r="Y110" s="132"/>
      <c r="Z110" s="132"/>
      <c r="AA110" s="132"/>
      <c r="AB110" s="132"/>
      <c r="AC110" s="132"/>
      <c r="AD110" s="132"/>
      <c r="AE110" s="132"/>
      <c r="AF110" s="132"/>
      <c r="AG110" s="133">
        <f>'SO 141.4 - Propustek 4 v ...'!J32</f>
        <v>0</v>
      </c>
      <c r="AH110" s="131"/>
      <c r="AI110" s="131"/>
      <c r="AJ110" s="131"/>
      <c r="AK110" s="131"/>
      <c r="AL110" s="131"/>
      <c r="AM110" s="131"/>
      <c r="AN110" s="133">
        <f>SUM(AG110,AT110)</f>
        <v>0</v>
      </c>
      <c r="AO110" s="131"/>
      <c r="AP110" s="131"/>
      <c r="AQ110" s="134" t="s">
        <v>94</v>
      </c>
      <c r="AR110" s="70"/>
      <c r="AS110" s="135">
        <v>0</v>
      </c>
      <c r="AT110" s="136">
        <f>ROUND(SUM(AV110:AW110),2)</f>
        <v>0</v>
      </c>
      <c r="AU110" s="137">
        <f>'SO 141.4 - Propustek 4 v ...'!P124</f>
        <v>0</v>
      </c>
      <c r="AV110" s="136">
        <f>'SO 141.4 - Propustek 4 v ...'!J35</f>
        <v>0</v>
      </c>
      <c r="AW110" s="136">
        <f>'SO 141.4 - Propustek 4 v ...'!J36</f>
        <v>0</v>
      </c>
      <c r="AX110" s="136">
        <f>'SO 141.4 - Propustek 4 v ...'!J37</f>
        <v>0</v>
      </c>
      <c r="AY110" s="136">
        <f>'SO 141.4 - Propustek 4 v ...'!J38</f>
        <v>0</v>
      </c>
      <c r="AZ110" s="136">
        <f>'SO 141.4 - Propustek 4 v ...'!F35</f>
        <v>0</v>
      </c>
      <c r="BA110" s="136">
        <f>'SO 141.4 - Propustek 4 v ...'!F36</f>
        <v>0</v>
      </c>
      <c r="BB110" s="136">
        <f>'SO 141.4 - Propustek 4 v ...'!F37</f>
        <v>0</v>
      </c>
      <c r="BC110" s="136">
        <f>'SO 141.4 - Propustek 4 v ...'!F38</f>
        <v>0</v>
      </c>
      <c r="BD110" s="138">
        <f>'SO 141.4 - Propustek 4 v ...'!F39</f>
        <v>0</v>
      </c>
      <c r="BE110" s="4"/>
      <c r="BT110" s="139" t="s">
        <v>95</v>
      </c>
      <c r="BV110" s="139" t="s">
        <v>74</v>
      </c>
      <c r="BW110" s="139" t="s">
        <v>129</v>
      </c>
      <c r="BX110" s="139" t="s">
        <v>117</v>
      </c>
      <c r="CL110" s="139" t="s">
        <v>1</v>
      </c>
    </row>
    <row r="111" s="4" customFormat="1" ht="25.5" customHeight="1">
      <c r="A111" s="117" t="s">
        <v>76</v>
      </c>
      <c r="B111" s="68"/>
      <c r="C111" s="131"/>
      <c r="D111" s="131"/>
      <c r="E111" s="132" t="s">
        <v>130</v>
      </c>
      <c r="F111" s="132"/>
      <c r="G111" s="132"/>
      <c r="H111" s="132"/>
      <c r="I111" s="132"/>
      <c r="J111" s="131"/>
      <c r="K111" s="132" t="s">
        <v>131</v>
      </c>
      <c r="L111" s="132"/>
      <c r="M111" s="132"/>
      <c r="N111" s="132"/>
      <c r="O111" s="132"/>
      <c r="P111" s="132"/>
      <c r="Q111" s="132"/>
      <c r="R111" s="132"/>
      <c r="S111" s="132"/>
      <c r="T111" s="132"/>
      <c r="U111" s="132"/>
      <c r="V111" s="132"/>
      <c r="W111" s="132"/>
      <c r="X111" s="132"/>
      <c r="Y111" s="132"/>
      <c r="Z111" s="132"/>
      <c r="AA111" s="132"/>
      <c r="AB111" s="132"/>
      <c r="AC111" s="132"/>
      <c r="AD111" s="132"/>
      <c r="AE111" s="132"/>
      <c r="AF111" s="132"/>
      <c r="AG111" s="133">
        <f>'SO 141.5 - Propustek 5 v ...'!J32</f>
        <v>0</v>
      </c>
      <c r="AH111" s="131"/>
      <c r="AI111" s="131"/>
      <c r="AJ111" s="131"/>
      <c r="AK111" s="131"/>
      <c r="AL111" s="131"/>
      <c r="AM111" s="131"/>
      <c r="AN111" s="133">
        <f>SUM(AG111,AT111)</f>
        <v>0</v>
      </c>
      <c r="AO111" s="131"/>
      <c r="AP111" s="131"/>
      <c r="AQ111" s="134" t="s">
        <v>94</v>
      </c>
      <c r="AR111" s="70"/>
      <c r="AS111" s="135">
        <v>0</v>
      </c>
      <c r="AT111" s="136">
        <f>ROUND(SUM(AV111:AW111),2)</f>
        <v>0</v>
      </c>
      <c r="AU111" s="137">
        <f>'SO 141.5 - Propustek 5 v ...'!P124</f>
        <v>0</v>
      </c>
      <c r="AV111" s="136">
        <f>'SO 141.5 - Propustek 5 v ...'!J35</f>
        <v>0</v>
      </c>
      <c r="AW111" s="136">
        <f>'SO 141.5 - Propustek 5 v ...'!J36</f>
        <v>0</v>
      </c>
      <c r="AX111" s="136">
        <f>'SO 141.5 - Propustek 5 v ...'!J37</f>
        <v>0</v>
      </c>
      <c r="AY111" s="136">
        <f>'SO 141.5 - Propustek 5 v ...'!J38</f>
        <v>0</v>
      </c>
      <c r="AZ111" s="136">
        <f>'SO 141.5 - Propustek 5 v ...'!F35</f>
        <v>0</v>
      </c>
      <c r="BA111" s="136">
        <f>'SO 141.5 - Propustek 5 v ...'!F36</f>
        <v>0</v>
      </c>
      <c r="BB111" s="136">
        <f>'SO 141.5 - Propustek 5 v ...'!F37</f>
        <v>0</v>
      </c>
      <c r="BC111" s="136">
        <f>'SO 141.5 - Propustek 5 v ...'!F38</f>
        <v>0</v>
      </c>
      <c r="BD111" s="138">
        <f>'SO 141.5 - Propustek 5 v ...'!F39</f>
        <v>0</v>
      </c>
      <c r="BE111" s="4"/>
      <c r="BT111" s="139" t="s">
        <v>95</v>
      </c>
      <c r="BV111" s="139" t="s">
        <v>74</v>
      </c>
      <c r="BW111" s="139" t="s">
        <v>132</v>
      </c>
      <c r="BX111" s="139" t="s">
        <v>117</v>
      </c>
      <c r="CL111" s="139" t="s">
        <v>1</v>
      </c>
    </row>
    <row r="112" s="7" customFormat="1" ht="16.5" customHeight="1">
      <c r="A112" s="7"/>
      <c r="B112" s="118"/>
      <c r="C112" s="119"/>
      <c r="D112" s="120" t="s">
        <v>133</v>
      </c>
      <c r="E112" s="120"/>
      <c r="F112" s="120"/>
      <c r="G112" s="120"/>
      <c r="H112" s="120"/>
      <c r="I112" s="121"/>
      <c r="J112" s="120" t="s">
        <v>134</v>
      </c>
      <c r="K112" s="120"/>
      <c r="L112" s="120"/>
      <c r="M112" s="120"/>
      <c r="N112" s="120"/>
      <c r="O112" s="120"/>
      <c r="P112" s="120"/>
      <c r="Q112" s="120"/>
      <c r="R112" s="120"/>
      <c r="S112" s="120"/>
      <c r="T112" s="120"/>
      <c r="U112" s="120"/>
      <c r="V112" s="120"/>
      <c r="W112" s="120"/>
      <c r="X112" s="120"/>
      <c r="Y112" s="120"/>
      <c r="Z112" s="120"/>
      <c r="AA112" s="120"/>
      <c r="AB112" s="120"/>
      <c r="AC112" s="120"/>
      <c r="AD112" s="120"/>
      <c r="AE112" s="120"/>
      <c r="AF112" s="120"/>
      <c r="AG112" s="130">
        <f>ROUND(SUM(AG113:AG115),2)</f>
        <v>0</v>
      </c>
      <c r="AH112" s="121"/>
      <c r="AI112" s="121"/>
      <c r="AJ112" s="121"/>
      <c r="AK112" s="121"/>
      <c r="AL112" s="121"/>
      <c r="AM112" s="121"/>
      <c r="AN112" s="122">
        <f>SUM(AG112,AT112)</f>
        <v>0</v>
      </c>
      <c r="AO112" s="121"/>
      <c r="AP112" s="121"/>
      <c r="AQ112" s="123" t="s">
        <v>79</v>
      </c>
      <c r="AR112" s="124"/>
      <c r="AS112" s="125">
        <f>ROUND(SUM(AS113:AS115),2)</f>
        <v>0</v>
      </c>
      <c r="AT112" s="126">
        <f>ROUND(SUM(AV112:AW112),2)</f>
        <v>0</v>
      </c>
      <c r="AU112" s="127">
        <f>ROUND(SUM(AU113:AU115),5)</f>
        <v>0</v>
      </c>
      <c r="AV112" s="126">
        <f>ROUND(AZ112*L29,2)</f>
        <v>0</v>
      </c>
      <c r="AW112" s="126">
        <f>ROUND(BA112*L30,2)</f>
        <v>0</v>
      </c>
      <c r="AX112" s="126">
        <f>ROUND(BB112*L29,2)</f>
        <v>0</v>
      </c>
      <c r="AY112" s="126">
        <f>ROUND(BC112*L30,2)</f>
        <v>0</v>
      </c>
      <c r="AZ112" s="126">
        <f>ROUND(SUM(AZ113:AZ115),2)</f>
        <v>0</v>
      </c>
      <c r="BA112" s="126">
        <f>ROUND(SUM(BA113:BA115),2)</f>
        <v>0</v>
      </c>
      <c r="BB112" s="126">
        <f>ROUND(SUM(BB113:BB115),2)</f>
        <v>0</v>
      </c>
      <c r="BC112" s="126">
        <f>ROUND(SUM(BC113:BC115),2)</f>
        <v>0</v>
      </c>
      <c r="BD112" s="128">
        <f>ROUND(SUM(BD113:BD115),2)</f>
        <v>0</v>
      </c>
      <c r="BE112" s="7"/>
      <c r="BS112" s="129" t="s">
        <v>71</v>
      </c>
      <c r="BT112" s="129" t="s">
        <v>80</v>
      </c>
      <c r="BU112" s="129" t="s">
        <v>73</v>
      </c>
      <c r="BV112" s="129" t="s">
        <v>74</v>
      </c>
      <c r="BW112" s="129" t="s">
        <v>135</v>
      </c>
      <c r="BX112" s="129" t="s">
        <v>5</v>
      </c>
      <c r="CL112" s="129" t="s">
        <v>1</v>
      </c>
      <c r="CM112" s="129" t="s">
        <v>82</v>
      </c>
    </row>
    <row r="113" s="4" customFormat="1" ht="38.25" customHeight="1">
      <c r="A113" s="117" t="s">
        <v>76</v>
      </c>
      <c r="B113" s="68"/>
      <c r="C113" s="131"/>
      <c r="D113" s="131"/>
      <c r="E113" s="132" t="s">
        <v>136</v>
      </c>
      <c r="F113" s="132"/>
      <c r="G113" s="132"/>
      <c r="H113" s="132"/>
      <c r="I113" s="132"/>
      <c r="J113" s="131"/>
      <c r="K113" s="132" t="s">
        <v>137</v>
      </c>
      <c r="L113" s="132"/>
      <c r="M113" s="132"/>
      <c r="N113" s="132"/>
      <c r="O113" s="132"/>
      <c r="P113" s="132"/>
      <c r="Q113" s="132"/>
      <c r="R113" s="132"/>
      <c r="S113" s="132"/>
      <c r="T113" s="132"/>
      <c r="U113" s="132"/>
      <c r="V113" s="132"/>
      <c r="W113" s="132"/>
      <c r="X113" s="132"/>
      <c r="Y113" s="132"/>
      <c r="Z113" s="132"/>
      <c r="AA113" s="132"/>
      <c r="AB113" s="132"/>
      <c r="AC113" s="132"/>
      <c r="AD113" s="132"/>
      <c r="AE113" s="132"/>
      <c r="AF113" s="132"/>
      <c r="AG113" s="133">
        <f>'SO 181.1 - Provizorní dop...'!J32</f>
        <v>0</v>
      </c>
      <c r="AH113" s="131"/>
      <c r="AI113" s="131"/>
      <c r="AJ113" s="131"/>
      <c r="AK113" s="131"/>
      <c r="AL113" s="131"/>
      <c r="AM113" s="131"/>
      <c r="AN113" s="133">
        <f>SUM(AG113,AT113)</f>
        <v>0</v>
      </c>
      <c r="AO113" s="131"/>
      <c r="AP113" s="131"/>
      <c r="AQ113" s="134" t="s">
        <v>94</v>
      </c>
      <c r="AR113" s="70"/>
      <c r="AS113" s="135">
        <v>0</v>
      </c>
      <c r="AT113" s="136">
        <f>ROUND(SUM(AV113:AW113),2)</f>
        <v>0</v>
      </c>
      <c r="AU113" s="137">
        <f>'SO 181.1 - Provizorní dop...'!P120</f>
        <v>0</v>
      </c>
      <c r="AV113" s="136">
        <f>'SO 181.1 - Provizorní dop...'!J35</f>
        <v>0</v>
      </c>
      <c r="AW113" s="136">
        <f>'SO 181.1 - Provizorní dop...'!J36</f>
        <v>0</v>
      </c>
      <c r="AX113" s="136">
        <f>'SO 181.1 - Provizorní dop...'!J37</f>
        <v>0</v>
      </c>
      <c r="AY113" s="136">
        <f>'SO 181.1 - Provizorní dop...'!J38</f>
        <v>0</v>
      </c>
      <c r="AZ113" s="136">
        <f>'SO 181.1 - Provizorní dop...'!F35</f>
        <v>0</v>
      </c>
      <c r="BA113" s="136">
        <f>'SO 181.1 - Provizorní dop...'!F36</f>
        <v>0</v>
      </c>
      <c r="BB113" s="136">
        <f>'SO 181.1 - Provizorní dop...'!F37</f>
        <v>0</v>
      </c>
      <c r="BC113" s="136">
        <f>'SO 181.1 - Provizorní dop...'!F38</f>
        <v>0</v>
      </c>
      <c r="BD113" s="138">
        <f>'SO 181.1 - Provizorní dop...'!F39</f>
        <v>0</v>
      </c>
      <c r="BE113" s="4"/>
      <c r="BT113" s="139" t="s">
        <v>95</v>
      </c>
      <c r="BV113" s="139" t="s">
        <v>74</v>
      </c>
      <c r="BW113" s="139" t="s">
        <v>138</v>
      </c>
      <c r="BX113" s="139" t="s">
        <v>135</v>
      </c>
      <c r="CL113" s="139" t="s">
        <v>1</v>
      </c>
    </row>
    <row r="114" s="4" customFormat="1" ht="38.25" customHeight="1">
      <c r="A114" s="117" t="s">
        <v>76</v>
      </c>
      <c r="B114" s="68"/>
      <c r="C114" s="131"/>
      <c r="D114" s="131"/>
      <c r="E114" s="132" t="s">
        <v>139</v>
      </c>
      <c r="F114" s="132"/>
      <c r="G114" s="132"/>
      <c r="H114" s="132"/>
      <c r="I114" s="132"/>
      <c r="J114" s="131"/>
      <c r="K114" s="132" t="s">
        <v>140</v>
      </c>
      <c r="L114" s="132"/>
      <c r="M114" s="132"/>
      <c r="N114" s="132"/>
      <c r="O114" s="132"/>
      <c r="P114" s="132"/>
      <c r="Q114" s="132"/>
      <c r="R114" s="132"/>
      <c r="S114" s="132"/>
      <c r="T114" s="132"/>
      <c r="U114" s="132"/>
      <c r="V114" s="132"/>
      <c r="W114" s="132"/>
      <c r="X114" s="132"/>
      <c r="Y114" s="132"/>
      <c r="Z114" s="132"/>
      <c r="AA114" s="132"/>
      <c r="AB114" s="132"/>
      <c r="AC114" s="132"/>
      <c r="AD114" s="132"/>
      <c r="AE114" s="132"/>
      <c r="AF114" s="132"/>
      <c r="AG114" s="133">
        <f>'SO 181.2 - Provizorní dop...'!J32</f>
        <v>0</v>
      </c>
      <c r="AH114" s="131"/>
      <c r="AI114" s="131"/>
      <c r="AJ114" s="131"/>
      <c r="AK114" s="131"/>
      <c r="AL114" s="131"/>
      <c r="AM114" s="131"/>
      <c r="AN114" s="133">
        <f>SUM(AG114,AT114)</f>
        <v>0</v>
      </c>
      <c r="AO114" s="131"/>
      <c r="AP114" s="131"/>
      <c r="AQ114" s="134" t="s">
        <v>94</v>
      </c>
      <c r="AR114" s="70"/>
      <c r="AS114" s="135">
        <v>0</v>
      </c>
      <c r="AT114" s="136">
        <f>ROUND(SUM(AV114:AW114),2)</f>
        <v>0</v>
      </c>
      <c r="AU114" s="137">
        <f>'SO 181.2 - Provizorní dop...'!P120</f>
        <v>0</v>
      </c>
      <c r="AV114" s="136">
        <f>'SO 181.2 - Provizorní dop...'!J35</f>
        <v>0</v>
      </c>
      <c r="AW114" s="136">
        <f>'SO 181.2 - Provizorní dop...'!J36</f>
        <v>0</v>
      </c>
      <c r="AX114" s="136">
        <f>'SO 181.2 - Provizorní dop...'!J37</f>
        <v>0</v>
      </c>
      <c r="AY114" s="136">
        <f>'SO 181.2 - Provizorní dop...'!J38</f>
        <v>0</v>
      </c>
      <c r="AZ114" s="136">
        <f>'SO 181.2 - Provizorní dop...'!F35</f>
        <v>0</v>
      </c>
      <c r="BA114" s="136">
        <f>'SO 181.2 - Provizorní dop...'!F36</f>
        <v>0</v>
      </c>
      <c r="BB114" s="136">
        <f>'SO 181.2 - Provizorní dop...'!F37</f>
        <v>0</v>
      </c>
      <c r="BC114" s="136">
        <f>'SO 181.2 - Provizorní dop...'!F38</f>
        <v>0</v>
      </c>
      <c r="BD114" s="138">
        <f>'SO 181.2 - Provizorní dop...'!F39</f>
        <v>0</v>
      </c>
      <c r="BE114" s="4"/>
      <c r="BT114" s="139" t="s">
        <v>95</v>
      </c>
      <c r="BV114" s="139" t="s">
        <v>74</v>
      </c>
      <c r="BW114" s="139" t="s">
        <v>141</v>
      </c>
      <c r="BX114" s="139" t="s">
        <v>135</v>
      </c>
      <c r="CL114" s="139" t="s">
        <v>1</v>
      </c>
    </row>
    <row r="115" s="4" customFormat="1" ht="38.25" customHeight="1">
      <c r="A115" s="117" t="s">
        <v>76</v>
      </c>
      <c r="B115" s="68"/>
      <c r="C115" s="131"/>
      <c r="D115" s="131"/>
      <c r="E115" s="132" t="s">
        <v>142</v>
      </c>
      <c r="F115" s="132"/>
      <c r="G115" s="132"/>
      <c r="H115" s="132"/>
      <c r="I115" s="132"/>
      <c r="J115" s="131"/>
      <c r="K115" s="132" t="s">
        <v>143</v>
      </c>
      <c r="L115" s="132"/>
      <c r="M115" s="132"/>
      <c r="N115" s="132"/>
      <c r="O115" s="132"/>
      <c r="P115" s="132"/>
      <c r="Q115" s="132"/>
      <c r="R115" s="132"/>
      <c r="S115" s="132"/>
      <c r="T115" s="132"/>
      <c r="U115" s="132"/>
      <c r="V115" s="132"/>
      <c r="W115" s="132"/>
      <c r="X115" s="132"/>
      <c r="Y115" s="132"/>
      <c r="Z115" s="132"/>
      <c r="AA115" s="132"/>
      <c r="AB115" s="132"/>
      <c r="AC115" s="132"/>
      <c r="AD115" s="132"/>
      <c r="AE115" s="132"/>
      <c r="AF115" s="132"/>
      <c r="AG115" s="133">
        <f>'SO 181.3 - Provizorní dop...'!J32</f>
        <v>0</v>
      </c>
      <c r="AH115" s="131"/>
      <c r="AI115" s="131"/>
      <c r="AJ115" s="131"/>
      <c r="AK115" s="131"/>
      <c r="AL115" s="131"/>
      <c r="AM115" s="131"/>
      <c r="AN115" s="133">
        <f>SUM(AG115,AT115)</f>
        <v>0</v>
      </c>
      <c r="AO115" s="131"/>
      <c r="AP115" s="131"/>
      <c r="AQ115" s="134" t="s">
        <v>94</v>
      </c>
      <c r="AR115" s="70"/>
      <c r="AS115" s="135">
        <v>0</v>
      </c>
      <c r="AT115" s="136">
        <f>ROUND(SUM(AV115:AW115),2)</f>
        <v>0</v>
      </c>
      <c r="AU115" s="137">
        <f>'SO 181.3 - Provizorní dop...'!P120</f>
        <v>0</v>
      </c>
      <c r="AV115" s="136">
        <f>'SO 181.3 - Provizorní dop...'!J35</f>
        <v>0</v>
      </c>
      <c r="AW115" s="136">
        <f>'SO 181.3 - Provizorní dop...'!J36</f>
        <v>0</v>
      </c>
      <c r="AX115" s="136">
        <f>'SO 181.3 - Provizorní dop...'!J37</f>
        <v>0</v>
      </c>
      <c r="AY115" s="136">
        <f>'SO 181.3 - Provizorní dop...'!J38</f>
        <v>0</v>
      </c>
      <c r="AZ115" s="136">
        <f>'SO 181.3 - Provizorní dop...'!F35</f>
        <v>0</v>
      </c>
      <c r="BA115" s="136">
        <f>'SO 181.3 - Provizorní dop...'!F36</f>
        <v>0</v>
      </c>
      <c r="BB115" s="136">
        <f>'SO 181.3 - Provizorní dop...'!F37</f>
        <v>0</v>
      </c>
      <c r="BC115" s="136">
        <f>'SO 181.3 - Provizorní dop...'!F38</f>
        <v>0</v>
      </c>
      <c r="BD115" s="138">
        <f>'SO 181.3 - Provizorní dop...'!F39</f>
        <v>0</v>
      </c>
      <c r="BE115" s="4"/>
      <c r="BT115" s="139" t="s">
        <v>95</v>
      </c>
      <c r="BV115" s="139" t="s">
        <v>74</v>
      </c>
      <c r="BW115" s="139" t="s">
        <v>144</v>
      </c>
      <c r="BX115" s="139" t="s">
        <v>135</v>
      </c>
      <c r="CL115" s="139" t="s">
        <v>1</v>
      </c>
    </row>
    <row r="116" s="7" customFormat="1" ht="27" customHeight="1">
      <c r="A116" s="117" t="s">
        <v>76</v>
      </c>
      <c r="B116" s="118"/>
      <c r="C116" s="119"/>
      <c r="D116" s="120" t="s">
        <v>145</v>
      </c>
      <c r="E116" s="120"/>
      <c r="F116" s="120"/>
      <c r="G116" s="120"/>
      <c r="H116" s="120"/>
      <c r="I116" s="121"/>
      <c r="J116" s="120" t="s">
        <v>146</v>
      </c>
      <c r="K116" s="120"/>
      <c r="L116" s="120"/>
      <c r="M116" s="120"/>
      <c r="N116" s="120"/>
      <c r="O116" s="120"/>
      <c r="P116" s="120"/>
      <c r="Q116" s="120"/>
      <c r="R116" s="120"/>
      <c r="S116" s="120"/>
      <c r="T116" s="120"/>
      <c r="U116" s="120"/>
      <c r="V116" s="120"/>
      <c r="W116" s="120"/>
      <c r="X116" s="120"/>
      <c r="Y116" s="120"/>
      <c r="Z116" s="120"/>
      <c r="AA116" s="120"/>
      <c r="AB116" s="120"/>
      <c r="AC116" s="120"/>
      <c r="AD116" s="120"/>
      <c r="AE116" s="120"/>
      <c r="AF116" s="120"/>
      <c r="AG116" s="122">
        <f>'SO 191 - Definitivní dopr...'!J30</f>
        <v>0</v>
      </c>
      <c r="AH116" s="121"/>
      <c r="AI116" s="121"/>
      <c r="AJ116" s="121"/>
      <c r="AK116" s="121"/>
      <c r="AL116" s="121"/>
      <c r="AM116" s="121"/>
      <c r="AN116" s="122">
        <f>SUM(AG116,AT116)</f>
        <v>0</v>
      </c>
      <c r="AO116" s="121"/>
      <c r="AP116" s="121"/>
      <c r="AQ116" s="123" t="s">
        <v>79</v>
      </c>
      <c r="AR116" s="124"/>
      <c r="AS116" s="125">
        <v>0</v>
      </c>
      <c r="AT116" s="126">
        <f>ROUND(SUM(AV116:AW116),2)</f>
        <v>0</v>
      </c>
      <c r="AU116" s="127">
        <f>'SO 191 - Definitivní dopr...'!P118</f>
        <v>0</v>
      </c>
      <c r="AV116" s="126">
        <f>'SO 191 - Definitivní dopr...'!J33</f>
        <v>0</v>
      </c>
      <c r="AW116" s="126">
        <f>'SO 191 - Definitivní dopr...'!J34</f>
        <v>0</v>
      </c>
      <c r="AX116" s="126">
        <f>'SO 191 - Definitivní dopr...'!J35</f>
        <v>0</v>
      </c>
      <c r="AY116" s="126">
        <f>'SO 191 - Definitivní dopr...'!J36</f>
        <v>0</v>
      </c>
      <c r="AZ116" s="126">
        <f>'SO 191 - Definitivní dopr...'!F33</f>
        <v>0</v>
      </c>
      <c r="BA116" s="126">
        <f>'SO 191 - Definitivní dopr...'!F34</f>
        <v>0</v>
      </c>
      <c r="BB116" s="126">
        <f>'SO 191 - Definitivní dopr...'!F35</f>
        <v>0</v>
      </c>
      <c r="BC116" s="126">
        <f>'SO 191 - Definitivní dopr...'!F36</f>
        <v>0</v>
      </c>
      <c r="BD116" s="128">
        <f>'SO 191 - Definitivní dopr...'!F37</f>
        <v>0</v>
      </c>
      <c r="BE116" s="7"/>
      <c r="BT116" s="129" t="s">
        <v>80</v>
      </c>
      <c r="BV116" s="129" t="s">
        <v>74</v>
      </c>
      <c r="BW116" s="129" t="s">
        <v>147</v>
      </c>
      <c r="BX116" s="129" t="s">
        <v>5</v>
      </c>
      <c r="CL116" s="129" t="s">
        <v>1</v>
      </c>
      <c r="CM116" s="129" t="s">
        <v>82</v>
      </c>
    </row>
    <row r="117" s="7" customFormat="1" ht="40.5" customHeight="1">
      <c r="A117" s="117" t="s">
        <v>76</v>
      </c>
      <c r="B117" s="118"/>
      <c r="C117" s="119"/>
      <c r="D117" s="120" t="s">
        <v>148</v>
      </c>
      <c r="E117" s="120"/>
      <c r="F117" s="120"/>
      <c r="G117" s="120"/>
      <c r="H117" s="120"/>
      <c r="I117" s="121"/>
      <c r="J117" s="120" t="s">
        <v>149</v>
      </c>
      <c r="K117" s="120"/>
      <c r="L117" s="120"/>
      <c r="M117" s="120"/>
      <c r="N117" s="120"/>
      <c r="O117" s="120"/>
      <c r="P117" s="120"/>
      <c r="Q117" s="120"/>
      <c r="R117" s="120"/>
      <c r="S117" s="120"/>
      <c r="T117" s="120"/>
      <c r="U117" s="120"/>
      <c r="V117" s="120"/>
      <c r="W117" s="120"/>
      <c r="X117" s="120"/>
      <c r="Y117" s="120"/>
      <c r="Z117" s="120"/>
      <c r="AA117" s="120"/>
      <c r="AB117" s="120"/>
      <c r="AC117" s="120"/>
      <c r="AD117" s="120"/>
      <c r="AE117" s="120"/>
      <c r="AF117" s="120"/>
      <c r="AG117" s="122">
        <f>'SO 301 - Ochrana stávajíc...'!J30</f>
        <v>0</v>
      </c>
      <c r="AH117" s="121"/>
      <c r="AI117" s="121"/>
      <c r="AJ117" s="121"/>
      <c r="AK117" s="121"/>
      <c r="AL117" s="121"/>
      <c r="AM117" s="121"/>
      <c r="AN117" s="122">
        <f>SUM(AG117,AT117)</f>
        <v>0</v>
      </c>
      <c r="AO117" s="121"/>
      <c r="AP117" s="121"/>
      <c r="AQ117" s="123" t="s">
        <v>79</v>
      </c>
      <c r="AR117" s="124"/>
      <c r="AS117" s="125">
        <v>0</v>
      </c>
      <c r="AT117" s="126">
        <f>ROUND(SUM(AV117:AW117),2)</f>
        <v>0</v>
      </c>
      <c r="AU117" s="127">
        <f>'SO 301 - Ochrana stávajíc...'!P116</f>
        <v>0</v>
      </c>
      <c r="AV117" s="126">
        <f>'SO 301 - Ochrana stávajíc...'!J33</f>
        <v>0</v>
      </c>
      <c r="AW117" s="126">
        <f>'SO 301 - Ochrana stávajíc...'!J34</f>
        <v>0</v>
      </c>
      <c r="AX117" s="126">
        <f>'SO 301 - Ochrana stávajíc...'!J35</f>
        <v>0</v>
      </c>
      <c r="AY117" s="126">
        <f>'SO 301 - Ochrana stávajíc...'!J36</f>
        <v>0</v>
      </c>
      <c r="AZ117" s="126">
        <f>'SO 301 - Ochrana stávajíc...'!F33</f>
        <v>0</v>
      </c>
      <c r="BA117" s="126">
        <f>'SO 301 - Ochrana stávajíc...'!F34</f>
        <v>0</v>
      </c>
      <c r="BB117" s="126">
        <f>'SO 301 - Ochrana stávajíc...'!F35</f>
        <v>0</v>
      </c>
      <c r="BC117" s="126">
        <f>'SO 301 - Ochrana stávajíc...'!F36</f>
        <v>0</v>
      </c>
      <c r="BD117" s="128">
        <f>'SO 301 - Ochrana stávajíc...'!F37</f>
        <v>0</v>
      </c>
      <c r="BE117" s="7"/>
      <c r="BT117" s="129" t="s">
        <v>80</v>
      </c>
      <c r="BV117" s="129" t="s">
        <v>74</v>
      </c>
      <c r="BW117" s="129" t="s">
        <v>150</v>
      </c>
      <c r="BX117" s="129" t="s">
        <v>5</v>
      </c>
      <c r="CL117" s="129" t="s">
        <v>1</v>
      </c>
      <c r="CM117" s="129" t="s">
        <v>82</v>
      </c>
    </row>
    <row r="118" s="7" customFormat="1" ht="27" customHeight="1">
      <c r="A118" s="117" t="s">
        <v>76</v>
      </c>
      <c r="B118" s="118"/>
      <c r="C118" s="119"/>
      <c r="D118" s="120" t="s">
        <v>151</v>
      </c>
      <c r="E118" s="120"/>
      <c r="F118" s="120"/>
      <c r="G118" s="120"/>
      <c r="H118" s="120"/>
      <c r="I118" s="121"/>
      <c r="J118" s="120" t="s">
        <v>152</v>
      </c>
      <c r="K118" s="120"/>
      <c r="L118" s="120"/>
      <c r="M118" s="120"/>
      <c r="N118" s="120"/>
      <c r="O118" s="120"/>
      <c r="P118" s="120"/>
      <c r="Q118" s="120"/>
      <c r="R118" s="120"/>
      <c r="S118" s="120"/>
      <c r="T118" s="120"/>
      <c r="U118" s="120"/>
      <c r="V118" s="120"/>
      <c r="W118" s="120"/>
      <c r="X118" s="120"/>
      <c r="Y118" s="120"/>
      <c r="Z118" s="120"/>
      <c r="AA118" s="120"/>
      <c r="AB118" s="120"/>
      <c r="AC118" s="120"/>
      <c r="AD118" s="120"/>
      <c r="AE118" s="120"/>
      <c r="AF118" s="120"/>
      <c r="AG118" s="122">
        <f>'SO 310 - Odvodnění Bělečk...'!J30</f>
        <v>0</v>
      </c>
      <c r="AH118" s="121"/>
      <c r="AI118" s="121"/>
      <c r="AJ118" s="121"/>
      <c r="AK118" s="121"/>
      <c r="AL118" s="121"/>
      <c r="AM118" s="121"/>
      <c r="AN118" s="122">
        <f>SUM(AG118,AT118)</f>
        <v>0</v>
      </c>
      <c r="AO118" s="121"/>
      <c r="AP118" s="121"/>
      <c r="AQ118" s="123" t="s">
        <v>79</v>
      </c>
      <c r="AR118" s="124"/>
      <c r="AS118" s="125">
        <v>0</v>
      </c>
      <c r="AT118" s="126">
        <f>ROUND(SUM(AV118:AW118),2)</f>
        <v>0</v>
      </c>
      <c r="AU118" s="127">
        <f>'SO 310 - Odvodnění Bělečk...'!P122</f>
        <v>0</v>
      </c>
      <c r="AV118" s="126">
        <f>'SO 310 - Odvodnění Bělečk...'!J33</f>
        <v>0</v>
      </c>
      <c r="AW118" s="126">
        <f>'SO 310 - Odvodnění Bělečk...'!J34</f>
        <v>0</v>
      </c>
      <c r="AX118" s="126">
        <f>'SO 310 - Odvodnění Bělečk...'!J35</f>
        <v>0</v>
      </c>
      <c r="AY118" s="126">
        <f>'SO 310 - Odvodnění Bělečk...'!J36</f>
        <v>0</v>
      </c>
      <c r="AZ118" s="126">
        <f>'SO 310 - Odvodnění Bělečk...'!F33</f>
        <v>0</v>
      </c>
      <c r="BA118" s="126">
        <f>'SO 310 - Odvodnění Bělečk...'!F34</f>
        <v>0</v>
      </c>
      <c r="BB118" s="126">
        <f>'SO 310 - Odvodnění Bělečk...'!F35</f>
        <v>0</v>
      </c>
      <c r="BC118" s="126">
        <f>'SO 310 - Odvodnění Bělečk...'!F36</f>
        <v>0</v>
      </c>
      <c r="BD118" s="128">
        <f>'SO 310 - Odvodnění Bělečk...'!F37</f>
        <v>0</v>
      </c>
      <c r="BE118" s="7"/>
      <c r="BT118" s="129" t="s">
        <v>80</v>
      </c>
      <c r="BV118" s="129" t="s">
        <v>74</v>
      </c>
      <c r="BW118" s="129" t="s">
        <v>153</v>
      </c>
      <c r="BX118" s="129" t="s">
        <v>5</v>
      </c>
      <c r="CL118" s="129" t="s">
        <v>1</v>
      </c>
      <c r="CM118" s="129" t="s">
        <v>82</v>
      </c>
    </row>
    <row r="119" s="7" customFormat="1" ht="40.5" customHeight="1">
      <c r="A119" s="117" t="s">
        <v>76</v>
      </c>
      <c r="B119" s="118"/>
      <c r="C119" s="119"/>
      <c r="D119" s="120" t="s">
        <v>154</v>
      </c>
      <c r="E119" s="120"/>
      <c r="F119" s="120"/>
      <c r="G119" s="120"/>
      <c r="H119" s="120"/>
      <c r="I119" s="121"/>
      <c r="J119" s="120" t="s">
        <v>155</v>
      </c>
      <c r="K119" s="120"/>
      <c r="L119" s="120"/>
      <c r="M119" s="120"/>
      <c r="N119" s="120"/>
      <c r="O119" s="120"/>
      <c r="P119" s="120"/>
      <c r="Q119" s="120"/>
      <c r="R119" s="120"/>
      <c r="S119" s="120"/>
      <c r="T119" s="120"/>
      <c r="U119" s="120"/>
      <c r="V119" s="120"/>
      <c r="W119" s="120"/>
      <c r="X119" s="120"/>
      <c r="Y119" s="120"/>
      <c r="Z119" s="120"/>
      <c r="AA119" s="120"/>
      <c r="AB119" s="120"/>
      <c r="AC119" s="120"/>
      <c r="AD119" s="120"/>
      <c r="AE119" s="120"/>
      <c r="AF119" s="120"/>
      <c r="AG119" s="122">
        <f>'SO 311 - Rektifikace povr...'!J30</f>
        <v>0</v>
      </c>
      <c r="AH119" s="121"/>
      <c r="AI119" s="121"/>
      <c r="AJ119" s="121"/>
      <c r="AK119" s="121"/>
      <c r="AL119" s="121"/>
      <c r="AM119" s="121"/>
      <c r="AN119" s="122">
        <f>SUM(AG119,AT119)</f>
        <v>0</v>
      </c>
      <c r="AO119" s="121"/>
      <c r="AP119" s="121"/>
      <c r="AQ119" s="123" t="s">
        <v>79</v>
      </c>
      <c r="AR119" s="124"/>
      <c r="AS119" s="125">
        <v>0</v>
      </c>
      <c r="AT119" s="126">
        <f>ROUND(SUM(AV119:AW119),2)</f>
        <v>0</v>
      </c>
      <c r="AU119" s="127">
        <f>'SO 311 - Rektifikace povr...'!P116</f>
        <v>0</v>
      </c>
      <c r="AV119" s="126">
        <f>'SO 311 - Rektifikace povr...'!J33</f>
        <v>0</v>
      </c>
      <c r="AW119" s="126">
        <f>'SO 311 - Rektifikace povr...'!J34</f>
        <v>0</v>
      </c>
      <c r="AX119" s="126">
        <f>'SO 311 - Rektifikace povr...'!J35</f>
        <v>0</v>
      </c>
      <c r="AY119" s="126">
        <f>'SO 311 - Rektifikace povr...'!J36</f>
        <v>0</v>
      </c>
      <c r="AZ119" s="126">
        <f>'SO 311 - Rektifikace povr...'!F33</f>
        <v>0</v>
      </c>
      <c r="BA119" s="126">
        <f>'SO 311 - Rektifikace povr...'!F34</f>
        <v>0</v>
      </c>
      <c r="BB119" s="126">
        <f>'SO 311 - Rektifikace povr...'!F35</f>
        <v>0</v>
      </c>
      <c r="BC119" s="126">
        <f>'SO 311 - Rektifikace povr...'!F36</f>
        <v>0</v>
      </c>
      <c r="BD119" s="128">
        <f>'SO 311 - Rektifikace povr...'!F37</f>
        <v>0</v>
      </c>
      <c r="BE119" s="7"/>
      <c r="BT119" s="129" t="s">
        <v>80</v>
      </c>
      <c r="BV119" s="129" t="s">
        <v>74</v>
      </c>
      <c r="BW119" s="129" t="s">
        <v>156</v>
      </c>
      <c r="BX119" s="129" t="s">
        <v>5</v>
      </c>
      <c r="CL119" s="129" t="s">
        <v>1</v>
      </c>
      <c r="CM119" s="129" t="s">
        <v>82</v>
      </c>
    </row>
    <row r="120" s="7" customFormat="1" ht="40.5" customHeight="1">
      <c r="A120" s="117" t="s">
        <v>76</v>
      </c>
      <c r="B120" s="118"/>
      <c r="C120" s="119"/>
      <c r="D120" s="120" t="s">
        <v>157</v>
      </c>
      <c r="E120" s="120"/>
      <c r="F120" s="120"/>
      <c r="G120" s="120"/>
      <c r="H120" s="120"/>
      <c r="I120" s="121"/>
      <c r="J120" s="120" t="s">
        <v>158</v>
      </c>
      <c r="K120" s="120"/>
      <c r="L120" s="120"/>
      <c r="M120" s="120"/>
      <c r="N120" s="120"/>
      <c r="O120" s="120"/>
      <c r="P120" s="120"/>
      <c r="Q120" s="120"/>
      <c r="R120" s="120"/>
      <c r="S120" s="120"/>
      <c r="T120" s="120"/>
      <c r="U120" s="120"/>
      <c r="V120" s="120"/>
      <c r="W120" s="120"/>
      <c r="X120" s="120"/>
      <c r="Y120" s="120"/>
      <c r="Z120" s="120"/>
      <c r="AA120" s="120"/>
      <c r="AB120" s="120"/>
      <c r="AC120" s="120"/>
      <c r="AD120" s="120"/>
      <c r="AE120" s="120"/>
      <c r="AF120" s="120"/>
      <c r="AG120" s="122">
        <f>'SO 312 - Rektifikace povr...'!J30</f>
        <v>0</v>
      </c>
      <c r="AH120" s="121"/>
      <c r="AI120" s="121"/>
      <c r="AJ120" s="121"/>
      <c r="AK120" s="121"/>
      <c r="AL120" s="121"/>
      <c r="AM120" s="121"/>
      <c r="AN120" s="122">
        <f>SUM(AG120,AT120)</f>
        <v>0</v>
      </c>
      <c r="AO120" s="121"/>
      <c r="AP120" s="121"/>
      <c r="AQ120" s="123" t="s">
        <v>79</v>
      </c>
      <c r="AR120" s="124"/>
      <c r="AS120" s="125">
        <v>0</v>
      </c>
      <c r="AT120" s="126">
        <f>ROUND(SUM(AV120:AW120),2)</f>
        <v>0</v>
      </c>
      <c r="AU120" s="127">
        <f>'SO 312 - Rektifikace povr...'!P116</f>
        <v>0</v>
      </c>
      <c r="AV120" s="126">
        <f>'SO 312 - Rektifikace povr...'!J33</f>
        <v>0</v>
      </c>
      <c r="AW120" s="126">
        <f>'SO 312 - Rektifikace povr...'!J34</f>
        <v>0</v>
      </c>
      <c r="AX120" s="126">
        <f>'SO 312 - Rektifikace povr...'!J35</f>
        <v>0</v>
      </c>
      <c r="AY120" s="126">
        <f>'SO 312 - Rektifikace povr...'!J36</f>
        <v>0</v>
      </c>
      <c r="AZ120" s="126">
        <f>'SO 312 - Rektifikace povr...'!F33</f>
        <v>0</v>
      </c>
      <c r="BA120" s="126">
        <f>'SO 312 - Rektifikace povr...'!F34</f>
        <v>0</v>
      </c>
      <c r="BB120" s="126">
        <f>'SO 312 - Rektifikace povr...'!F35</f>
        <v>0</v>
      </c>
      <c r="BC120" s="126">
        <f>'SO 312 - Rektifikace povr...'!F36</f>
        <v>0</v>
      </c>
      <c r="BD120" s="128">
        <f>'SO 312 - Rektifikace povr...'!F37</f>
        <v>0</v>
      </c>
      <c r="BE120" s="7"/>
      <c r="BT120" s="129" t="s">
        <v>80</v>
      </c>
      <c r="BV120" s="129" t="s">
        <v>74</v>
      </c>
      <c r="BW120" s="129" t="s">
        <v>159</v>
      </c>
      <c r="BX120" s="129" t="s">
        <v>5</v>
      </c>
      <c r="CL120" s="129" t="s">
        <v>1</v>
      </c>
      <c r="CM120" s="129" t="s">
        <v>82</v>
      </c>
    </row>
    <row r="121" s="7" customFormat="1" ht="27" customHeight="1">
      <c r="A121" s="117" t="s">
        <v>76</v>
      </c>
      <c r="B121" s="118"/>
      <c r="C121" s="119"/>
      <c r="D121" s="120" t="s">
        <v>160</v>
      </c>
      <c r="E121" s="120"/>
      <c r="F121" s="120"/>
      <c r="G121" s="120"/>
      <c r="H121" s="120"/>
      <c r="I121" s="121"/>
      <c r="J121" s="120" t="s">
        <v>161</v>
      </c>
      <c r="K121" s="120"/>
      <c r="L121" s="120"/>
      <c r="M121" s="120"/>
      <c r="N121" s="120"/>
      <c r="O121" s="120"/>
      <c r="P121" s="120"/>
      <c r="Q121" s="120"/>
      <c r="R121" s="120"/>
      <c r="S121" s="120"/>
      <c r="T121" s="120"/>
      <c r="U121" s="120"/>
      <c r="V121" s="120"/>
      <c r="W121" s="120"/>
      <c r="X121" s="120"/>
      <c r="Y121" s="120"/>
      <c r="Z121" s="120"/>
      <c r="AA121" s="120"/>
      <c r="AB121" s="120"/>
      <c r="AC121" s="120"/>
      <c r="AD121" s="120"/>
      <c r="AE121" s="120"/>
      <c r="AF121" s="120"/>
      <c r="AG121" s="122">
        <f>'SO 401 - Přeložka kabelu ...'!J30</f>
        <v>0</v>
      </c>
      <c r="AH121" s="121"/>
      <c r="AI121" s="121"/>
      <c r="AJ121" s="121"/>
      <c r="AK121" s="121"/>
      <c r="AL121" s="121"/>
      <c r="AM121" s="121"/>
      <c r="AN121" s="122">
        <f>SUM(AG121,AT121)</f>
        <v>0</v>
      </c>
      <c r="AO121" s="121"/>
      <c r="AP121" s="121"/>
      <c r="AQ121" s="123" t="s">
        <v>79</v>
      </c>
      <c r="AR121" s="124"/>
      <c r="AS121" s="125">
        <v>0</v>
      </c>
      <c r="AT121" s="126">
        <f>ROUND(SUM(AV121:AW121),2)</f>
        <v>0</v>
      </c>
      <c r="AU121" s="127">
        <f>'SO 401 - Přeložka kabelu ...'!P116</f>
        <v>0</v>
      </c>
      <c r="AV121" s="126">
        <f>'SO 401 - Přeložka kabelu ...'!J33</f>
        <v>0</v>
      </c>
      <c r="AW121" s="126">
        <f>'SO 401 - Přeložka kabelu ...'!J34</f>
        <v>0</v>
      </c>
      <c r="AX121" s="126">
        <f>'SO 401 - Přeložka kabelu ...'!J35</f>
        <v>0</v>
      </c>
      <c r="AY121" s="126">
        <f>'SO 401 - Přeložka kabelu ...'!J36</f>
        <v>0</v>
      </c>
      <c r="AZ121" s="126">
        <f>'SO 401 - Přeložka kabelu ...'!F33</f>
        <v>0</v>
      </c>
      <c r="BA121" s="126">
        <f>'SO 401 - Přeložka kabelu ...'!F34</f>
        <v>0</v>
      </c>
      <c r="BB121" s="126">
        <f>'SO 401 - Přeložka kabelu ...'!F35</f>
        <v>0</v>
      </c>
      <c r="BC121" s="126">
        <f>'SO 401 - Přeložka kabelu ...'!F36</f>
        <v>0</v>
      </c>
      <c r="BD121" s="128">
        <f>'SO 401 - Přeložka kabelu ...'!F37</f>
        <v>0</v>
      </c>
      <c r="BE121" s="7"/>
      <c r="BT121" s="129" t="s">
        <v>80</v>
      </c>
      <c r="BV121" s="129" t="s">
        <v>74</v>
      </c>
      <c r="BW121" s="129" t="s">
        <v>162</v>
      </c>
      <c r="BX121" s="129" t="s">
        <v>5</v>
      </c>
      <c r="CL121" s="129" t="s">
        <v>1</v>
      </c>
      <c r="CM121" s="129" t="s">
        <v>82</v>
      </c>
    </row>
    <row r="122" s="7" customFormat="1" ht="40.5" customHeight="1">
      <c r="A122" s="117" t="s">
        <v>76</v>
      </c>
      <c r="B122" s="118"/>
      <c r="C122" s="119"/>
      <c r="D122" s="120" t="s">
        <v>163</v>
      </c>
      <c r="E122" s="120"/>
      <c r="F122" s="120"/>
      <c r="G122" s="120"/>
      <c r="H122" s="120"/>
      <c r="I122" s="121"/>
      <c r="J122" s="120" t="s">
        <v>164</v>
      </c>
      <c r="K122" s="120"/>
      <c r="L122" s="120"/>
      <c r="M122" s="120"/>
      <c r="N122" s="120"/>
      <c r="O122" s="120"/>
      <c r="P122" s="120"/>
      <c r="Q122" s="120"/>
      <c r="R122" s="120"/>
      <c r="S122" s="120"/>
      <c r="T122" s="120"/>
      <c r="U122" s="120"/>
      <c r="V122" s="120"/>
      <c r="W122" s="120"/>
      <c r="X122" s="120"/>
      <c r="Y122" s="120"/>
      <c r="Z122" s="120"/>
      <c r="AA122" s="120"/>
      <c r="AB122" s="120"/>
      <c r="AC122" s="120"/>
      <c r="AD122" s="120"/>
      <c r="AE122" s="120"/>
      <c r="AF122" s="120"/>
      <c r="AG122" s="122">
        <f>'SO 451 - Přeložka vedení ...'!J30</f>
        <v>0</v>
      </c>
      <c r="AH122" s="121"/>
      <c r="AI122" s="121"/>
      <c r="AJ122" s="121"/>
      <c r="AK122" s="121"/>
      <c r="AL122" s="121"/>
      <c r="AM122" s="121"/>
      <c r="AN122" s="122">
        <f>SUM(AG122,AT122)</f>
        <v>0</v>
      </c>
      <c r="AO122" s="121"/>
      <c r="AP122" s="121"/>
      <c r="AQ122" s="123" t="s">
        <v>79</v>
      </c>
      <c r="AR122" s="124"/>
      <c r="AS122" s="125">
        <v>0</v>
      </c>
      <c r="AT122" s="126">
        <f>ROUND(SUM(AV122:AW122),2)</f>
        <v>0</v>
      </c>
      <c r="AU122" s="127">
        <f>'SO 451 - Přeložka vedení ...'!P116</f>
        <v>0</v>
      </c>
      <c r="AV122" s="126">
        <f>'SO 451 - Přeložka vedení ...'!J33</f>
        <v>0</v>
      </c>
      <c r="AW122" s="126">
        <f>'SO 451 - Přeložka vedení ...'!J34</f>
        <v>0</v>
      </c>
      <c r="AX122" s="126">
        <f>'SO 451 - Přeložka vedení ...'!J35</f>
        <v>0</v>
      </c>
      <c r="AY122" s="126">
        <f>'SO 451 - Přeložka vedení ...'!J36</f>
        <v>0</v>
      </c>
      <c r="AZ122" s="126">
        <f>'SO 451 - Přeložka vedení ...'!F33</f>
        <v>0</v>
      </c>
      <c r="BA122" s="126">
        <f>'SO 451 - Přeložka vedení ...'!F34</f>
        <v>0</v>
      </c>
      <c r="BB122" s="126">
        <f>'SO 451 - Přeložka vedení ...'!F35</f>
        <v>0</v>
      </c>
      <c r="BC122" s="126">
        <f>'SO 451 - Přeložka vedení ...'!F36</f>
        <v>0</v>
      </c>
      <c r="BD122" s="128">
        <f>'SO 451 - Přeložka vedení ...'!F37</f>
        <v>0</v>
      </c>
      <c r="BE122" s="7"/>
      <c r="BT122" s="129" t="s">
        <v>80</v>
      </c>
      <c r="BV122" s="129" t="s">
        <v>74</v>
      </c>
      <c r="BW122" s="129" t="s">
        <v>165</v>
      </c>
      <c r="BX122" s="129" t="s">
        <v>5</v>
      </c>
      <c r="CL122" s="129" t="s">
        <v>1</v>
      </c>
      <c r="CM122" s="129" t="s">
        <v>82</v>
      </c>
    </row>
    <row r="123" s="7" customFormat="1" ht="40.5" customHeight="1">
      <c r="A123" s="117" t="s">
        <v>76</v>
      </c>
      <c r="B123" s="118"/>
      <c r="C123" s="119"/>
      <c r="D123" s="120" t="s">
        <v>166</v>
      </c>
      <c r="E123" s="120"/>
      <c r="F123" s="120"/>
      <c r="G123" s="120"/>
      <c r="H123" s="120"/>
      <c r="I123" s="121"/>
      <c r="J123" s="120" t="s">
        <v>164</v>
      </c>
      <c r="K123" s="120"/>
      <c r="L123" s="120"/>
      <c r="M123" s="120"/>
      <c r="N123" s="120"/>
      <c r="O123" s="120"/>
      <c r="P123" s="120"/>
      <c r="Q123" s="120"/>
      <c r="R123" s="120"/>
      <c r="S123" s="120"/>
      <c r="T123" s="120"/>
      <c r="U123" s="120"/>
      <c r="V123" s="120"/>
      <c r="W123" s="120"/>
      <c r="X123" s="120"/>
      <c r="Y123" s="120"/>
      <c r="Z123" s="120"/>
      <c r="AA123" s="120"/>
      <c r="AB123" s="120"/>
      <c r="AC123" s="120"/>
      <c r="AD123" s="120"/>
      <c r="AE123" s="120"/>
      <c r="AF123" s="120"/>
      <c r="AG123" s="122">
        <f>'SO 452 - Přeložka vedení ...'!J30</f>
        <v>0</v>
      </c>
      <c r="AH123" s="121"/>
      <c r="AI123" s="121"/>
      <c r="AJ123" s="121"/>
      <c r="AK123" s="121"/>
      <c r="AL123" s="121"/>
      <c r="AM123" s="121"/>
      <c r="AN123" s="122">
        <f>SUM(AG123,AT123)</f>
        <v>0</v>
      </c>
      <c r="AO123" s="121"/>
      <c r="AP123" s="121"/>
      <c r="AQ123" s="123" t="s">
        <v>79</v>
      </c>
      <c r="AR123" s="124"/>
      <c r="AS123" s="125">
        <v>0</v>
      </c>
      <c r="AT123" s="126">
        <f>ROUND(SUM(AV123:AW123),2)</f>
        <v>0</v>
      </c>
      <c r="AU123" s="127">
        <f>'SO 452 - Přeložka vedení ...'!P116</f>
        <v>0</v>
      </c>
      <c r="AV123" s="126">
        <f>'SO 452 - Přeložka vedení ...'!J33</f>
        <v>0</v>
      </c>
      <c r="AW123" s="126">
        <f>'SO 452 - Přeložka vedení ...'!J34</f>
        <v>0</v>
      </c>
      <c r="AX123" s="126">
        <f>'SO 452 - Přeložka vedení ...'!J35</f>
        <v>0</v>
      </c>
      <c r="AY123" s="126">
        <f>'SO 452 - Přeložka vedení ...'!J36</f>
        <v>0</v>
      </c>
      <c r="AZ123" s="126">
        <f>'SO 452 - Přeložka vedení ...'!F33</f>
        <v>0</v>
      </c>
      <c r="BA123" s="126">
        <f>'SO 452 - Přeložka vedení ...'!F34</f>
        <v>0</v>
      </c>
      <c r="BB123" s="126">
        <f>'SO 452 - Přeložka vedení ...'!F35</f>
        <v>0</v>
      </c>
      <c r="BC123" s="126">
        <f>'SO 452 - Přeložka vedení ...'!F36</f>
        <v>0</v>
      </c>
      <c r="BD123" s="128">
        <f>'SO 452 - Přeložka vedení ...'!F37</f>
        <v>0</v>
      </c>
      <c r="BE123" s="7"/>
      <c r="BT123" s="129" t="s">
        <v>80</v>
      </c>
      <c r="BV123" s="129" t="s">
        <v>74</v>
      </c>
      <c r="BW123" s="129" t="s">
        <v>167</v>
      </c>
      <c r="BX123" s="129" t="s">
        <v>5</v>
      </c>
      <c r="CL123" s="129" t="s">
        <v>1</v>
      </c>
      <c r="CM123" s="129" t="s">
        <v>82</v>
      </c>
    </row>
    <row r="124" s="7" customFormat="1" ht="27" customHeight="1">
      <c r="A124" s="117" t="s">
        <v>76</v>
      </c>
      <c r="B124" s="118"/>
      <c r="C124" s="119"/>
      <c r="D124" s="120" t="s">
        <v>168</v>
      </c>
      <c r="E124" s="120"/>
      <c r="F124" s="120"/>
      <c r="G124" s="120"/>
      <c r="H124" s="120"/>
      <c r="I124" s="121"/>
      <c r="J124" s="120" t="s">
        <v>169</v>
      </c>
      <c r="K124" s="120"/>
      <c r="L124" s="120"/>
      <c r="M124" s="120"/>
      <c r="N124" s="120"/>
      <c r="O124" s="120"/>
      <c r="P124" s="120"/>
      <c r="Q124" s="120"/>
      <c r="R124" s="120"/>
      <c r="S124" s="120"/>
      <c r="T124" s="120"/>
      <c r="U124" s="120"/>
      <c r="V124" s="120"/>
      <c r="W124" s="120"/>
      <c r="X124" s="120"/>
      <c r="Y124" s="120"/>
      <c r="Z124" s="120"/>
      <c r="AA124" s="120"/>
      <c r="AB124" s="120"/>
      <c r="AC124" s="120"/>
      <c r="AD124" s="120"/>
      <c r="AE124" s="120"/>
      <c r="AF124" s="120"/>
      <c r="AG124" s="122">
        <f>'SO 491 - Přložka VO obce ...'!J30</f>
        <v>0</v>
      </c>
      <c r="AH124" s="121"/>
      <c r="AI124" s="121"/>
      <c r="AJ124" s="121"/>
      <c r="AK124" s="121"/>
      <c r="AL124" s="121"/>
      <c r="AM124" s="121"/>
      <c r="AN124" s="122">
        <f>SUM(AG124,AT124)</f>
        <v>0</v>
      </c>
      <c r="AO124" s="121"/>
      <c r="AP124" s="121"/>
      <c r="AQ124" s="123" t="s">
        <v>79</v>
      </c>
      <c r="AR124" s="124"/>
      <c r="AS124" s="125">
        <v>0</v>
      </c>
      <c r="AT124" s="126">
        <f>ROUND(SUM(AV124:AW124),2)</f>
        <v>0</v>
      </c>
      <c r="AU124" s="127">
        <f>'SO 491 - Přložka VO obce ...'!P120</f>
        <v>0</v>
      </c>
      <c r="AV124" s="126">
        <f>'SO 491 - Přložka VO obce ...'!J33</f>
        <v>0</v>
      </c>
      <c r="AW124" s="126">
        <f>'SO 491 - Přložka VO obce ...'!J34</f>
        <v>0</v>
      </c>
      <c r="AX124" s="126">
        <f>'SO 491 - Přložka VO obce ...'!J35</f>
        <v>0</v>
      </c>
      <c r="AY124" s="126">
        <f>'SO 491 - Přložka VO obce ...'!J36</f>
        <v>0</v>
      </c>
      <c r="AZ124" s="126">
        <f>'SO 491 - Přložka VO obce ...'!F33</f>
        <v>0</v>
      </c>
      <c r="BA124" s="126">
        <f>'SO 491 - Přložka VO obce ...'!F34</f>
        <v>0</v>
      </c>
      <c r="BB124" s="126">
        <f>'SO 491 - Přložka VO obce ...'!F35</f>
        <v>0</v>
      </c>
      <c r="BC124" s="126">
        <f>'SO 491 - Přložka VO obce ...'!F36</f>
        <v>0</v>
      </c>
      <c r="BD124" s="128">
        <f>'SO 491 - Přložka VO obce ...'!F37</f>
        <v>0</v>
      </c>
      <c r="BE124" s="7"/>
      <c r="BT124" s="129" t="s">
        <v>80</v>
      </c>
      <c r="BV124" s="129" t="s">
        <v>74</v>
      </c>
      <c r="BW124" s="129" t="s">
        <v>170</v>
      </c>
      <c r="BX124" s="129" t="s">
        <v>5</v>
      </c>
      <c r="CL124" s="129" t="s">
        <v>1</v>
      </c>
      <c r="CM124" s="129" t="s">
        <v>82</v>
      </c>
    </row>
    <row r="125" s="7" customFormat="1" ht="40.5" customHeight="1">
      <c r="A125" s="117" t="s">
        <v>76</v>
      </c>
      <c r="B125" s="118"/>
      <c r="C125" s="119"/>
      <c r="D125" s="120" t="s">
        <v>171</v>
      </c>
      <c r="E125" s="120"/>
      <c r="F125" s="120"/>
      <c r="G125" s="120"/>
      <c r="H125" s="120"/>
      <c r="I125" s="121"/>
      <c r="J125" s="120" t="s">
        <v>172</v>
      </c>
      <c r="K125" s="120"/>
      <c r="L125" s="120"/>
      <c r="M125" s="120"/>
      <c r="N125" s="120"/>
      <c r="O125" s="120"/>
      <c r="P125" s="120"/>
      <c r="Q125" s="120"/>
      <c r="R125" s="120"/>
      <c r="S125" s="120"/>
      <c r="T125" s="120"/>
      <c r="U125" s="120"/>
      <c r="V125" s="120"/>
      <c r="W125" s="120"/>
      <c r="X125" s="120"/>
      <c r="Y125" s="120"/>
      <c r="Z125" s="120"/>
      <c r="AA125" s="120"/>
      <c r="AB125" s="120"/>
      <c r="AC125" s="120"/>
      <c r="AD125" s="120"/>
      <c r="AE125" s="120"/>
      <c r="AF125" s="120"/>
      <c r="AG125" s="122">
        <f>'SO 501 - Ochrana stávajíc...'!J30</f>
        <v>0</v>
      </c>
      <c r="AH125" s="121"/>
      <c r="AI125" s="121"/>
      <c r="AJ125" s="121"/>
      <c r="AK125" s="121"/>
      <c r="AL125" s="121"/>
      <c r="AM125" s="121"/>
      <c r="AN125" s="122">
        <f>SUM(AG125,AT125)</f>
        <v>0</v>
      </c>
      <c r="AO125" s="121"/>
      <c r="AP125" s="121"/>
      <c r="AQ125" s="123" t="s">
        <v>79</v>
      </c>
      <c r="AR125" s="124"/>
      <c r="AS125" s="125">
        <v>0</v>
      </c>
      <c r="AT125" s="126">
        <f>ROUND(SUM(AV125:AW125),2)</f>
        <v>0</v>
      </c>
      <c r="AU125" s="127">
        <f>'SO 501 - Ochrana stávajíc...'!P116</f>
        <v>0</v>
      </c>
      <c r="AV125" s="126">
        <f>'SO 501 - Ochrana stávajíc...'!J33</f>
        <v>0</v>
      </c>
      <c r="AW125" s="126">
        <f>'SO 501 - Ochrana stávajíc...'!J34</f>
        <v>0</v>
      </c>
      <c r="AX125" s="126">
        <f>'SO 501 - Ochrana stávajíc...'!J35</f>
        <v>0</v>
      </c>
      <c r="AY125" s="126">
        <f>'SO 501 - Ochrana stávajíc...'!J36</f>
        <v>0</v>
      </c>
      <c r="AZ125" s="126">
        <f>'SO 501 - Ochrana stávajíc...'!F33</f>
        <v>0</v>
      </c>
      <c r="BA125" s="126">
        <f>'SO 501 - Ochrana stávajíc...'!F34</f>
        <v>0</v>
      </c>
      <c r="BB125" s="126">
        <f>'SO 501 - Ochrana stávajíc...'!F35</f>
        <v>0</v>
      </c>
      <c r="BC125" s="126">
        <f>'SO 501 - Ochrana stávajíc...'!F36</f>
        <v>0</v>
      </c>
      <c r="BD125" s="128">
        <f>'SO 501 - Ochrana stávajíc...'!F37</f>
        <v>0</v>
      </c>
      <c r="BE125" s="7"/>
      <c r="BT125" s="129" t="s">
        <v>80</v>
      </c>
      <c r="BV125" s="129" t="s">
        <v>74</v>
      </c>
      <c r="BW125" s="129" t="s">
        <v>173</v>
      </c>
      <c r="BX125" s="129" t="s">
        <v>5</v>
      </c>
      <c r="CL125" s="129" t="s">
        <v>1</v>
      </c>
      <c r="CM125" s="129" t="s">
        <v>82</v>
      </c>
    </row>
    <row r="126" s="7" customFormat="1" ht="27" customHeight="1">
      <c r="A126" s="117" t="s">
        <v>76</v>
      </c>
      <c r="B126" s="118"/>
      <c r="C126" s="119"/>
      <c r="D126" s="120" t="s">
        <v>174</v>
      </c>
      <c r="E126" s="120"/>
      <c r="F126" s="120"/>
      <c r="G126" s="120"/>
      <c r="H126" s="120"/>
      <c r="I126" s="121"/>
      <c r="J126" s="120" t="s">
        <v>175</v>
      </c>
      <c r="K126" s="120"/>
      <c r="L126" s="120"/>
      <c r="M126" s="120"/>
      <c r="N126" s="120"/>
      <c r="O126" s="120"/>
      <c r="P126" s="120"/>
      <c r="Q126" s="120"/>
      <c r="R126" s="120"/>
      <c r="S126" s="120"/>
      <c r="T126" s="120"/>
      <c r="U126" s="120"/>
      <c r="V126" s="120"/>
      <c r="W126" s="120"/>
      <c r="X126" s="120"/>
      <c r="Y126" s="120"/>
      <c r="Z126" s="120"/>
      <c r="AA126" s="120"/>
      <c r="AB126" s="120"/>
      <c r="AC126" s="120"/>
      <c r="AD126" s="120"/>
      <c r="AE126" s="120"/>
      <c r="AF126" s="120"/>
      <c r="AG126" s="122">
        <f>'SO 801 - Úprava území - z...'!J30</f>
        <v>0</v>
      </c>
      <c r="AH126" s="121"/>
      <c r="AI126" s="121"/>
      <c r="AJ126" s="121"/>
      <c r="AK126" s="121"/>
      <c r="AL126" s="121"/>
      <c r="AM126" s="121"/>
      <c r="AN126" s="122">
        <f>SUM(AG126,AT126)</f>
        <v>0</v>
      </c>
      <c r="AO126" s="121"/>
      <c r="AP126" s="121"/>
      <c r="AQ126" s="123" t="s">
        <v>79</v>
      </c>
      <c r="AR126" s="124"/>
      <c r="AS126" s="140">
        <v>0</v>
      </c>
      <c r="AT126" s="141">
        <f>ROUND(SUM(AV126:AW126),2)</f>
        <v>0</v>
      </c>
      <c r="AU126" s="142">
        <f>'SO 801 - Úprava území - z...'!P116</f>
        <v>0</v>
      </c>
      <c r="AV126" s="141">
        <f>'SO 801 - Úprava území - z...'!J33</f>
        <v>0</v>
      </c>
      <c r="AW126" s="141">
        <f>'SO 801 - Úprava území - z...'!J34</f>
        <v>0</v>
      </c>
      <c r="AX126" s="141">
        <f>'SO 801 - Úprava území - z...'!J35</f>
        <v>0</v>
      </c>
      <c r="AY126" s="141">
        <f>'SO 801 - Úprava území - z...'!J36</f>
        <v>0</v>
      </c>
      <c r="AZ126" s="141">
        <f>'SO 801 - Úprava území - z...'!F33</f>
        <v>0</v>
      </c>
      <c r="BA126" s="141">
        <f>'SO 801 - Úprava území - z...'!F34</f>
        <v>0</v>
      </c>
      <c r="BB126" s="141">
        <f>'SO 801 - Úprava území - z...'!F35</f>
        <v>0</v>
      </c>
      <c r="BC126" s="141">
        <f>'SO 801 - Úprava území - z...'!F36</f>
        <v>0</v>
      </c>
      <c r="BD126" s="143">
        <f>'SO 801 - Úprava území - z...'!F37</f>
        <v>0</v>
      </c>
      <c r="BE126" s="7"/>
      <c r="BT126" s="129" t="s">
        <v>80</v>
      </c>
      <c r="BV126" s="129" t="s">
        <v>74</v>
      </c>
      <c r="BW126" s="129" t="s">
        <v>176</v>
      </c>
      <c r="BX126" s="129" t="s">
        <v>5</v>
      </c>
      <c r="CL126" s="129" t="s">
        <v>1</v>
      </c>
      <c r="CM126" s="129" t="s">
        <v>82</v>
      </c>
    </row>
    <row r="127" s="2" customFormat="1" ht="30" customHeight="1">
      <c r="A127" s="36"/>
      <c r="B127" s="37"/>
      <c r="C127" s="38"/>
      <c r="D127" s="38"/>
      <c r="E127" s="38"/>
      <c r="F127" s="38"/>
      <c r="G127" s="38"/>
      <c r="H127" s="38"/>
      <c r="I127" s="38"/>
      <c r="J127" s="38"/>
      <c r="K127" s="38"/>
      <c r="L127" s="38"/>
      <c r="M127" s="38"/>
      <c r="N127" s="38"/>
      <c r="O127" s="38"/>
      <c r="P127" s="38"/>
      <c r="Q127" s="38"/>
      <c r="R127" s="38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F127" s="38"/>
      <c r="AG127" s="38"/>
      <c r="AH127" s="38"/>
      <c r="AI127" s="38"/>
      <c r="AJ127" s="38"/>
      <c r="AK127" s="38"/>
      <c r="AL127" s="38"/>
      <c r="AM127" s="38"/>
      <c r="AN127" s="38"/>
      <c r="AO127" s="38"/>
      <c r="AP127" s="38"/>
      <c r="AQ127" s="38"/>
      <c r="AR127" s="42"/>
      <c r="AS127" s="36"/>
      <c r="AT127" s="36"/>
      <c r="AU127" s="36"/>
      <c r="AV127" s="36"/>
      <c r="AW127" s="36"/>
      <c r="AX127" s="36"/>
      <c r="AY127" s="36"/>
      <c r="AZ127" s="36"/>
      <c r="BA127" s="36"/>
      <c r="BB127" s="36"/>
      <c r="BC127" s="36"/>
      <c r="BD127" s="36"/>
      <c r="BE127" s="36"/>
    </row>
    <row r="128" s="2" customFormat="1" ht="6.96" customHeight="1">
      <c r="A128" s="36"/>
      <c r="B128" s="64"/>
      <c r="C128" s="65"/>
      <c r="D128" s="65"/>
      <c r="E128" s="65"/>
      <c r="F128" s="65"/>
      <c r="G128" s="65"/>
      <c r="H128" s="65"/>
      <c r="I128" s="65"/>
      <c r="J128" s="65"/>
      <c r="K128" s="65"/>
      <c r="L128" s="65"/>
      <c r="M128" s="65"/>
      <c r="N128" s="65"/>
      <c r="O128" s="65"/>
      <c r="P128" s="65"/>
      <c r="Q128" s="65"/>
      <c r="R128" s="65"/>
      <c r="S128" s="65"/>
      <c r="T128" s="65"/>
      <c r="U128" s="65"/>
      <c r="V128" s="65"/>
      <c r="W128" s="65"/>
      <c r="X128" s="65"/>
      <c r="Y128" s="65"/>
      <c r="Z128" s="65"/>
      <c r="AA128" s="65"/>
      <c r="AB128" s="65"/>
      <c r="AC128" s="65"/>
      <c r="AD128" s="65"/>
      <c r="AE128" s="65"/>
      <c r="AF128" s="65"/>
      <c r="AG128" s="65"/>
      <c r="AH128" s="65"/>
      <c r="AI128" s="65"/>
      <c r="AJ128" s="65"/>
      <c r="AK128" s="65"/>
      <c r="AL128" s="65"/>
      <c r="AM128" s="65"/>
      <c r="AN128" s="65"/>
      <c r="AO128" s="65"/>
      <c r="AP128" s="65"/>
      <c r="AQ128" s="65"/>
      <c r="AR128" s="42"/>
      <c r="AS128" s="36"/>
      <c r="AT128" s="36"/>
      <c r="AU128" s="36"/>
      <c r="AV128" s="36"/>
      <c r="AW128" s="36"/>
      <c r="AX128" s="36"/>
      <c r="AY128" s="36"/>
      <c r="AZ128" s="36"/>
      <c r="BA128" s="36"/>
      <c r="BB128" s="36"/>
      <c r="BC128" s="36"/>
      <c r="BD128" s="36"/>
      <c r="BE128" s="36"/>
    </row>
  </sheetData>
  <sheetProtection sheet="1" formatColumns="0" formatRows="0" objects="1" scenarios="1" spinCount="100000" saltValue="5iUjdsZbuGAagLjhb3BuTTCQX7D1iD8ObIH9/6cbWRJBh/cr3bWAhDCgVeYa6Vt5a/6a8O3c6/y6ep31tHwmAw==" hashValue="IwdrbfdezD1hlRlruJCEFDyhxxrus7JkcNseHeZKVwunYdyWZ/lsI9mv2WpVvXJiysAZ4X4thL1Ud/IEas0n0Q==" algorithmName="SHA-512" password="CC35"/>
  <mergeCells count="166">
    <mergeCell ref="W31:AE31"/>
    <mergeCell ref="BE5:BE34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  <mergeCell ref="X35:AB35"/>
    <mergeCell ref="AK35:AO35"/>
    <mergeCell ref="AR2:BE2"/>
    <mergeCell ref="AS89:AT91"/>
    <mergeCell ref="AM90:AP90"/>
    <mergeCell ref="L85:AO85"/>
    <mergeCell ref="AM87:AN87"/>
    <mergeCell ref="AM89:AP89"/>
    <mergeCell ref="K5:AO5"/>
    <mergeCell ref="K6:AO6"/>
    <mergeCell ref="E14:AJ14"/>
    <mergeCell ref="E23:AN23"/>
    <mergeCell ref="L28:P28"/>
    <mergeCell ref="W28:AE28"/>
    <mergeCell ref="AK28:AO28"/>
    <mergeCell ref="L29:P29"/>
    <mergeCell ref="L30:P30"/>
    <mergeCell ref="L31:P31"/>
    <mergeCell ref="L32:P32"/>
    <mergeCell ref="L33:P33"/>
    <mergeCell ref="AN114:AP114"/>
    <mergeCell ref="AN113:AP113"/>
    <mergeCell ref="AN115:AP115"/>
    <mergeCell ref="AN116:AP116"/>
    <mergeCell ref="AN117:AP117"/>
    <mergeCell ref="AN118:AP118"/>
    <mergeCell ref="AN119:AP119"/>
    <mergeCell ref="AN120:AP120"/>
    <mergeCell ref="AN121:AP121"/>
    <mergeCell ref="AN122:AP122"/>
    <mergeCell ref="AN123:AP123"/>
    <mergeCell ref="AN124:AP124"/>
    <mergeCell ref="AN125:AP125"/>
    <mergeCell ref="AN126:AP126"/>
    <mergeCell ref="D126:H126"/>
    <mergeCell ref="D125:H125"/>
    <mergeCell ref="AG119:AM119"/>
    <mergeCell ref="AG118:AM118"/>
    <mergeCell ref="AG120:AM120"/>
    <mergeCell ref="AG121:AM121"/>
    <mergeCell ref="AG122:AM122"/>
    <mergeCell ref="AG123:AM123"/>
    <mergeCell ref="AG124:AM124"/>
    <mergeCell ref="AG125:AM125"/>
    <mergeCell ref="AG126:AM126"/>
    <mergeCell ref="J124:AF124"/>
    <mergeCell ref="J123:AF123"/>
    <mergeCell ref="J125:AF125"/>
    <mergeCell ref="J126:AF126"/>
    <mergeCell ref="AN92:AP92"/>
    <mergeCell ref="AG92:AM92"/>
    <mergeCell ref="AN95:AP95"/>
    <mergeCell ref="AG95:AM95"/>
    <mergeCell ref="AN96:AP96"/>
    <mergeCell ref="AG96:AM96"/>
    <mergeCell ref="AN97:AP97"/>
    <mergeCell ref="AG97:AM97"/>
    <mergeCell ref="AG98:AM98"/>
    <mergeCell ref="AG99:AM99"/>
    <mergeCell ref="AG100:AM100"/>
    <mergeCell ref="AG101:AM101"/>
    <mergeCell ref="AG102:AM102"/>
    <mergeCell ref="AG94:AM94"/>
    <mergeCell ref="AN94:AP94"/>
    <mergeCell ref="C92:G92"/>
    <mergeCell ref="I92:AF92"/>
    <mergeCell ref="J95:AF95"/>
    <mergeCell ref="J96:AF96"/>
    <mergeCell ref="J97:AF97"/>
    <mergeCell ref="J98:AF98"/>
    <mergeCell ref="K99:AF99"/>
    <mergeCell ref="K100:AF100"/>
    <mergeCell ref="K101:AF101"/>
    <mergeCell ref="K102:AF102"/>
    <mergeCell ref="K103:AF103"/>
    <mergeCell ref="K104:AF104"/>
    <mergeCell ref="K105:AF105"/>
    <mergeCell ref="J106:AF106"/>
    <mergeCell ref="K107:AF107"/>
    <mergeCell ref="D95:H95"/>
    <mergeCell ref="E102:I102"/>
    <mergeCell ref="D96:H96"/>
    <mergeCell ref="D97:H97"/>
    <mergeCell ref="D98:H98"/>
    <mergeCell ref="E99:I99"/>
    <mergeCell ref="E100:I100"/>
    <mergeCell ref="E101:I101"/>
    <mergeCell ref="E103:I103"/>
    <mergeCell ref="E104:I104"/>
    <mergeCell ref="E105:I105"/>
    <mergeCell ref="D106:H106"/>
    <mergeCell ref="E107:I107"/>
    <mergeCell ref="E108:I108"/>
    <mergeCell ref="E109:I109"/>
    <mergeCell ref="AN98:AP98"/>
    <mergeCell ref="AN101:AP101"/>
    <mergeCell ref="AN99:AP99"/>
    <mergeCell ref="AN100:AP100"/>
    <mergeCell ref="AN102:AP102"/>
    <mergeCell ref="AN103:AP103"/>
    <mergeCell ref="AN104:AP104"/>
    <mergeCell ref="AN105:AP105"/>
    <mergeCell ref="AN106:AP106"/>
    <mergeCell ref="AN107:AP107"/>
    <mergeCell ref="AN108:AP108"/>
    <mergeCell ref="AN109:AP109"/>
    <mergeCell ref="AN110:AP110"/>
    <mergeCell ref="AN111:AP111"/>
    <mergeCell ref="AN112:AP112"/>
    <mergeCell ref="AG103:AM103"/>
    <mergeCell ref="AG104:AM104"/>
    <mergeCell ref="AG105:AM105"/>
    <mergeCell ref="AG106:AM106"/>
    <mergeCell ref="AG107:AM107"/>
    <mergeCell ref="AG108:AM108"/>
    <mergeCell ref="AG109:AM109"/>
    <mergeCell ref="AG110:AM110"/>
    <mergeCell ref="AG111:AM111"/>
    <mergeCell ref="AG112:AM112"/>
    <mergeCell ref="AG113:AM113"/>
    <mergeCell ref="AG114:AM114"/>
    <mergeCell ref="AG115:AM115"/>
    <mergeCell ref="AG116:AM116"/>
    <mergeCell ref="AG117:AM117"/>
    <mergeCell ref="K108:AF108"/>
    <mergeCell ref="K109:AF109"/>
    <mergeCell ref="K110:AF110"/>
    <mergeCell ref="K111:AF111"/>
    <mergeCell ref="J112:AF112"/>
    <mergeCell ref="K113:AF113"/>
    <mergeCell ref="K114:AF114"/>
    <mergeCell ref="K115:AF115"/>
    <mergeCell ref="J116:AF116"/>
    <mergeCell ref="J117:AF117"/>
    <mergeCell ref="J118:AF118"/>
    <mergeCell ref="J119:AF119"/>
    <mergeCell ref="J120:AF120"/>
    <mergeCell ref="J121:AF121"/>
    <mergeCell ref="J122:AF122"/>
    <mergeCell ref="E110:I110"/>
    <mergeCell ref="E111:I111"/>
    <mergeCell ref="D112:H112"/>
    <mergeCell ref="E113:I113"/>
    <mergeCell ref="E114:I114"/>
    <mergeCell ref="E115:I115"/>
    <mergeCell ref="D116:H116"/>
    <mergeCell ref="D117:H117"/>
    <mergeCell ref="D118:H118"/>
    <mergeCell ref="D119:H119"/>
    <mergeCell ref="D120:H120"/>
    <mergeCell ref="D121:H121"/>
    <mergeCell ref="D122:H122"/>
    <mergeCell ref="D123:H123"/>
    <mergeCell ref="D124:H124"/>
  </mergeCells>
  <hyperlinks>
    <hyperlink ref="A95" location="'SO 000 - Vedlejší a ostat...'!C2" display="/"/>
    <hyperlink ref="A96" location="'SO 001 - Připrava územi a...'!C2" display="/"/>
    <hyperlink ref="A97" location="'SO 001. - Připrava územi ...'!C2" display="/"/>
    <hyperlink ref="A99" location="'SO 101.1 H - Modernizace ...'!C2" display="/"/>
    <hyperlink ref="A100" location="'SO 101.1 V - Modernizace ...'!C2" display="/"/>
    <hyperlink ref="A101" location="'SO 101.2 H - Modernizace ...'!C2" display="/"/>
    <hyperlink ref="A102" location="'SO 101.2 V - Modernizace ...'!C2" display="/"/>
    <hyperlink ref="A103" location="'SO 101.3 H - Modernizace ...'!C2" display="/"/>
    <hyperlink ref="A104" location="'SO 101.3 V - Modernizace ...'!C2" display="/"/>
    <hyperlink ref="A105" location="'SO 101.4 V - Rekonstrukce...'!C2" display="/"/>
    <hyperlink ref="A107" location="'SO 141.1 - Propustek 1 v ...'!C2" display="/"/>
    <hyperlink ref="A108" location="'SO 141.2 - Propustek 2 v ...'!C2" display="/"/>
    <hyperlink ref="A109" location="'SO 141.3 - Propustek 3 v ...'!C2" display="/"/>
    <hyperlink ref="A110" location="'SO 141.4 - Propustek 4 v ...'!C2" display="/"/>
    <hyperlink ref="A111" location="'SO 141.5 - Propustek 5 v ...'!C2" display="/"/>
    <hyperlink ref="A113" location="'SO 181.1 - Provizorní dop...'!C2" display="/"/>
    <hyperlink ref="A114" location="'SO 181.2 - Provizorní dop...'!C2" display="/"/>
    <hyperlink ref="A115" location="'SO 181.3 - Provizorní dop...'!C2" display="/"/>
    <hyperlink ref="A116" location="'SO 191 - Definitivní dopr...'!C2" display="/"/>
    <hyperlink ref="A117" location="'SO 301 - Ochrana stávajíc...'!C2" display="/"/>
    <hyperlink ref="A118" location="'SO 310 - Odvodnění Bělečk...'!C2" display="/"/>
    <hyperlink ref="A119" location="'SO 311 - Rektifikace povr...'!C2" display="/"/>
    <hyperlink ref="A120" location="'SO 312 - Rektifikace povr...'!C2" display="/"/>
    <hyperlink ref="A121" location="'SO 401 - Přeložka kabelu ...'!C2" display="/"/>
    <hyperlink ref="A122" location="'SO 451 - Přeložka vedení ...'!C2" display="/"/>
    <hyperlink ref="A123" location="'SO 452 - Přeložka vedení ...'!C2" display="/"/>
    <hyperlink ref="A124" location="'SO 491 - Přložka VO obce ...'!C2" display="/"/>
    <hyperlink ref="A125" location="'SO 501 - Ochrana stávajíc...'!C2" display="/"/>
    <hyperlink ref="A126" location="'SO 801 - Úprava území - z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style="1" customWidth="1"/>
    <col min="2" max="2" width="1.67" style="1" customWidth="1"/>
    <col min="3" max="3" width="4.17" style="1" customWidth="1"/>
    <col min="4" max="4" width="4.33" style="1" customWidth="1"/>
    <col min="5" max="5" width="17.17" style="1" customWidth="1"/>
    <col min="6" max="6" width="100.83" style="1" customWidth="1"/>
    <col min="7" max="7" width="7" style="1" customWidth="1"/>
    <col min="8" max="8" width="11.5" style="1" customWidth="1"/>
    <col min="9" max="9" width="20.17" style="144" customWidth="1"/>
    <col min="10" max="10" width="20.17" style="1" customWidth="1"/>
    <col min="11" max="11" width="20.17" style="1" customWidth="1"/>
    <col min="12" max="12" width="9.33" style="1" customWidth="1"/>
    <col min="13" max="13" width="10.83" style="1" hidden="1" customWidth="1"/>
    <col min="14" max="14" width="9.33" style="1" hidden="1"/>
    <col min="15" max="15" width="14.17" style="1" hidden="1" customWidth="1"/>
    <col min="16" max="16" width="14.17" style="1" hidden="1" customWidth="1"/>
    <col min="17" max="17" width="14.17" style="1" hidden="1" customWidth="1"/>
    <col min="18" max="18" width="14.17" style="1" hidden="1" customWidth="1"/>
    <col min="19" max="19" width="14.17" style="1" hidden="1" customWidth="1"/>
    <col min="20" max="20" width="14.17" style="1" hidden="1" customWidth="1"/>
    <col min="21" max="21" width="16.33" style="1" hidden="1" customWidth="1"/>
    <col min="22" max="22" width="12.33" style="1" customWidth="1"/>
    <col min="23" max="23" width="16.33" style="1" customWidth="1"/>
    <col min="24" max="24" width="12.33" style="1" customWidth="1"/>
    <col min="25" max="25" width="15" style="1" customWidth="1"/>
    <col min="26" max="26" width="11" style="1" customWidth="1"/>
    <col min="27" max="27" width="15" style="1" customWidth="1"/>
    <col min="28" max="28" width="16.33" style="1" customWidth="1"/>
    <col min="29" max="29" width="11" style="1" customWidth="1"/>
    <col min="30" max="30" width="15" style="1" customWidth="1"/>
    <col min="31" max="31" width="16.33" style="1" customWidth="1"/>
    <col min="44" max="44" width="9.33" style="1" hidden="1"/>
    <col min="45" max="45" width="9.33" style="1" hidden="1"/>
    <col min="46" max="46" width="9.33" style="1" hidden="1"/>
    <col min="47" max="47" width="9.33" style="1" hidden="1"/>
    <col min="48" max="48" width="9.33" style="1" hidden="1"/>
    <col min="49" max="49" width="9.33" style="1" hidden="1"/>
    <col min="50" max="50" width="9.33" style="1" hidden="1"/>
    <col min="51" max="51" width="9.33" style="1" hidden="1"/>
    <col min="52" max="52" width="9.33" style="1" hidden="1"/>
    <col min="53" max="53" width="9.33" style="1" hidden="1"/>
    <col min="54" max="54" width="9.33" style="1" hidden="1"/>
    <col min="55" max="55" width="9.33" style="1" hidden="1"/>
    <col min="56" max="56" width="9.33" style="1" hidden="1"/>
    <col min="57" max="57" width="9.33" style="1" hidden="1"/>
    <col min="58" max="58" width="9.33" style="1" hidden="1"/>
    <col min="59" max="59" width="9.33" style="1" hidden="1"/>
    <col min="60" max="60" width="9.33" style="1" hidden="1"/>
    <col min="61" max="61" width="9.33" style="1" hidden="1"/>
    <col min="62" max="62" width="9.33" style="1" hidden="1"/>
    <col min="63" max="63" width="9.33" style="1" hidden="1"/>
    <col min="64" max="64" width="9.33" style="1" hidden="1"/>
    <col min="65" max="65" width="9.33" style="1" hidden="1"/>
  </cols>
  <sheetData>
    <row r="2" s="1" customFormat="1" ht="36.96" customHeight="1">
      <c r="I2" s="144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111</v>
      </c>
      <c r="AZ2" s="266" t="s">
        <v>382</v>
      </c>
      <c r="BA2" s="266" t="s">
        <v>382</v>
      </c>
      <c r="BB2" s="266" t="s">
        <v>1</v>
      </c>
      <c r="BC2" s="266" t="s">
        <v>825</v>
      </c>
      <c r="BD2" s="266" t="s">
        <v>95</v>
      </c>
    </row>
    <row r="3" s="1" customFormat="1" ht="6.96" customHeight="1">
      <c r="B3" s="145"/>
      <c r="C3" s="146"/>
      <c r="D3" s="146"/>
      <c r="E3" s="146"/>
      <c r="F3" s="146"/>
      <c r="G3" s="146"/>
      <c r="H3" s="146"/>
      <c r="I3" s="147"/>
      <c r="J3" s="146"/>
      <c r="K3" s="146"/>
      <c r="L3" s="18"/>
      <c r="AT3" s="15" t="s">
        <v>82</v>
      </c>
      <c r="AZ3" s="266" t="s">
        <v>467</v>
      </c>
      <c r="BA3" s="266" t="s">
        <v>467</v>
      </c>
      <c r="BB3" s="266" t="s">
        <v>1</v>
      </c>
      <c r="BC3" s="266" t="s">
        <v>825</v>
      </c>
      <c r="BD3" s="266" t="s">
        <v>95</v>
      </c>
    </row>
    <row r="4" s="1" customFormat="1" ht="24.96" customHeight="1">
      <c r="B4" s="18"/>
      <c r="D4" s="148" t="s">
        <v>177</v>
      </c>
      <c r="I4" s="144"/>
      <c r="L4" s="18"/>
      <c r="M4" s="149" t="s">
        <v>10</v>
      </c>
      <c r="AT4" s="15" t="s">
        <v>4</v>
      </c>
      <c r="AZ4" s="266" t="s">
        <v>303</v>
      </c>
      <c r="BA4" s="266" t="s">
        <v>303</v>
      </c>
      <c r="BB4" s="266" t="s">
        <v>1</v>
      </c>
      <c r="BC4" s="266" t="s">
        <v>826</v>
      </c>
      <c r="BD4" s="266" t="s">
        <v>95</v>
      </c>
    </row>
    <row r="5" s="1" customFormat="1" ht="6.96" customHeight="1">
      <c r="B5" s="18"/>
      <c r="I5" s="144"/>
      <c r="L5" s="18"/>
      <c r="AZ5" s="266" t="s">
        <v>483</v>
      </c>
      <c r="BA5" s="266" t="s">
        <v>483</v>
      </c>
      <c r="BB5" s="266" t="s">
        <v>1</v>
      </c>
      <c r="BC5" s="266" t="s">
        <v>827</v>
      </c>
      <c r="BD5" s="266" t="s">
        <v>95</v>
      </c>
    </row>
    <row r="6" s="1" customFormat="1" ht="12" customHeight="1">
      <c r="B6" s="18"/>
      <c r="D6" s="150" t="s">
        <v>15</v>
      </c>
      <c r="I6" s="144"/>
      <c r="L6" s="18"/>
      <c r="AZ6" s="266" t="s">
        <v>485</v>
      </c>
      <c r="BA6" s="266" t="s">
        <v>485</v>
      </c>
      <c r="BB6" s="266" t="s">
        <v>1</v>
      </c>
      <c r="BC6" s="266" t="s">
        <v>828</v>
      </c>
      <c r="BD6" s="266" t="s">
        <v>95</v>
      </c>
    </row>
    <row r="7" s="1" customFormat="1" ht="16.5" customHeight="1">
      <c r="B7" s="18"/>
      <c r="E7" s="151" t="str">
        <f>'Rekapitulace stavby'!K6</f>
        <v>,,Úprava projektové dokumentace na stavbu Modernizace silnice II/298 Býšť - hranice kraje, km 9,700</v>
      </c>
      <c r="F7" s="150"/>
      <c r="G7" s="150"/>
      <c r="H7" s="150"/>
      <c r="I7" s="144"/>
      <c r="L7" s="18"/>
      <c r="AZ7" s="266" t="s">
        <v>487</v>
      </c>
      <c r="BA7" s="266" t="s">
        <v>487</v>
      </c>
      <c r="BB7" s="266" t="s">
        <v>1</v>
      </c>
      <c r="BC7" s="266" t="s">
        <v>829</v>
      </c>
      <c r="BD7" s="266" t="s">
        <v>95</v>
      </c>
    </row>
    <row r="8" s="1" customFormat="1" ht="12" customHeight="1">
      <c r="B8" s="18"/>
      <c r="D8" s="150" t="s">
        <v>178</v>
      </c>
      <c r="I8" s="144"/>
      <c r="L8" s="18"/>
      <c r="AZ8" s="266" t="s">
        <v>503</v>
      </c>
      <c r="BA8" s="266" t="s">
        <v>503</v>
      </c>
      <c r="BB8" s="266" t="s">
        <v>1</v>
      </c>
      <c r="BC8" s="266" t="s">
        <v>830</v>
      </c>
      <c r="BD8" s="266" t="s">
        <v>95</v>
      </c>
    </row>
    <row r="9" s="2" customFormat="1" ht="16.5" customHeight="1">
      <c r="A9" s="36"/>
      <c r="B9" s="42"/>
      <c r="C9" s="36"/>
      <c r="D9" s="36"/>
      <c r="E9" s="151" t="s">
        <v>299</v>
      </c>
      <c r="F9" s="36"/>
      <c r="G9" s="36"/>
      <c r="H9" s="36"/>
      <c r="I9" s="152"/>
      <c r="J9" s="36"/>
      <c r="K9" s="36"/>
      <c r="L9" s="61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 ht="12" customHeight="1">
      <c r="A10" s="36"/>
      <c r="B10" s="42"/>
      <c r="C10" s="36"/>
      <c r="D10" s="150" t="s">
        <v>302</v>
      </c>
      <c r="E10" s="36"/>
      <c r="F10" s="36"/>
      <c r="G10" s="36"/>
      <c r="H10" s="36"/>
      <c r="I10" s="152"/>
      <c r="J10" s="36"/>
      <c r="K10" s="36"/>
      <c r="L10" s="61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6.5" customHeight="1">
      <c r="A11" s="36"/>
      <c r="B11" s="42"/>
      <c r="C11" s="36"/>
      <c r="D11" s="36"/>
      <c r="E11" s="153" t="s">
        <v>831</v>
      </c>
      <c r="F11" s="36"/>
      <c r="G11" s="36"/>
      <c r="H11" s="36"/>
      <c r="I11" s="152"/>
      <c r="J11" s="36"/>
      <c r="K11" s="36"/>
      <c r="L11" s="61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>
      <c r="A12" s="36"/>
      <c r="B12" s="42"/>
      <c r="C12" s="36"/>
      <c r="D12" s="36"/>
      <c r="E12" s="36"/>
      <c r="F12" s="36"/>
      <c r="G12" s="36"/>
      <c r="H12" s="36"/>
      <c r="I12" s="152"/>
      <c r="J12" s="36"/>
      <c r="K12" s="36"/>
      <c r="L12" s="61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2" customHeight="1">
      <c r="A13" s="36"/>
      <c r="B13" s="42"/>
      <c r="C13" s="36"/>
      <c r="D13" s="150" t="s">
        <v>17</v>
      </c>
      <c r="E13" s="36"/>
      <c r="F13" s="139" t="s">
        <v>1</v>
      </c>
      <c r="G13" s="36"/>
      <c r="H13" s="36"/>
      <c r="I13" s="154" t="s">
        <v>18</v>
      </c>
      <c r="J13" s="139" t="s">
        <v>1</v>
      </c>
      <c r="K13" s="36"/>
      <c r="L13" s="61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50" t="s">
        <v>19</v>
      </c>
      <c r="E14" s="36"/>
      <c r="F14" s="139" t="s">
        <v>20</v>
      </c>
      <c r="G14" s="36"/>
      <c r="H14" s="36"/>
      <c r="I14" s="154" t="s">
        <v>21</v>
      </c>
      <c r="J14" s="155" t="str">
        <f>'Rekapitulace stavby'!AN8</f>
        <v>7. 11. 2019</v>
      </c>
      <c r="K14" s="36"/>
      <c r="L14" s="61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0.8" customHeight="1">
      <c r="A15" s="36"/>
      <c r="B15" s="42"/>
      <c r="C15" s="36"/>
      <c r="D15" s="36"/>
      <c r="E15" s="36"/>
      <c r="F15" s="36"/>
      <c r="G15" s="36"/>
      <c r="H15" s="36"/>
      <c r="I15" s="152"/>
      <c r="J15" s="36"/>
      <c r="K15" s="36"/>
      <c r="L15" s="61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12" customHeight="1">
      <c r="A16" s="36"/>
      <c r="B16" s="42"/>
      <c r="C16" s="36"/>
      <c r="D16" s="150" t="s">
        <v>23</v>
      </c>
      <c r="E16" s="36"/>
      <c r="F16" s="36"/>
      <c r="G16" s="36"/>
      <c r="H16" s="36"/>
      <c r="I16" s="154" t="s">
        <v>24</v>
      </c>
      <c r="J16" s="139" t="str">
        <f>IF('Rekapitulace stavby'!AN10="","",'Rekapitulace stavby'!AN10)</f>
        <v/>
      </c>
      <c r="K16" s="36"/>
      <c r="L16" s="61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8" customHeight="1">
      <c r="A17" s="36"/>
      <c r="B17" s="42"/>
      <c r="C17" s="36"/>
      <c r="D17" s="36"/>
      <c r="E17" s="139" t="str">
        <f>IF('Rekapitulace stavby'!E11="","",'Rekapitulace stavby'!E11)</f>
        <v xml:space="preserve"> </v>
      </c>
      <c r="F17" s="36"/>
      <c r="G17" s="36"/>
      <c r="H17" s="36"/>
      <c r="I17" s="154" t="s">
        <v>25</v>
      </c>
      <c r="J17" s="139" t="str">
        <f>IF('Rekapitulace stavby'!AN11="","",'Rekapitulace stavby'!AN11)</f>
        <v/>
      </c>
      <c r="K17" s="36"/>
      <c r="L17" s="61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6.96" customHeight="1">
      <c r="A18" s="36"/>
      <c r="B18" s="42"/>
      <c r="C18" s="36"/>
      <c r="D18" s="36"/>
      <c r="E18" s="36"/>
      <c r="F18" s="36"/>
      <c r="G18" s="36"/>
      <c r="H18" s="36"/>
      <c r="I18" s="152"/>
      <c r="J18" s="36"/>
      <c r="K18" s="36"/>
      <c r="L18" s="61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12" customHeight="1">
      <c r="A19" s="36"/>
      <c r="B19" s="42"/>
      <c r="C19" s="36"/>
      <c r="D19" s="150" t="s">
        <v>26</v>
      </c>
      <c r="E19" s="36"/>
      <c r="F19" s="36"/>
      <c r="G19" s="36"/>
      <c r="H19" s="36"/>
      <c r="I19" s="154" t="s">
        <v>24</v>
      </c>
      <c r="J19" s="31" t="str">
        <f>'Rekapitulace stavby'!AN13</f>
        <v>Vyplň údaj</v>
      </c>
      <c r="K19" s="36"/>
      <c r="L19" s="61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8" customHeight="1">
      <c r="A20" s="36"/>
      <c r="B20" s="42"/>
      <c r="C20" s="36"/>
      <c r="D20" s="36"/>
      <c r="E20" s="31" t="str">
        <f>'Rekapitulace stavby'!E14</f>
        <v>Vyplň údaj</v>
      </c>
      <c r="F20" s="139"/>
      <c r="G20" s="139"/>
      <c r="H20" s="139"/>
      <c r="I20" s="154" t="s">
        <v>25</v>
      </c>
      <c r="J20" s="31" t="str">
        <f>'Rekapitulace stavby'!AN14</f>
        <v>Vyplň údaj</v>
      </c>
      <c r="K20" s="36"/>
      <c r="L20" s="61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6.96" customHeight="1">
      <c r="A21" s="36"/>
      <c r="B21" s="42"/>
      <c r="C21" s="36"/>
      <c r="D21" s="36"/>
      <c r="E21" s="36"/>
      <c r="F21" s="36"/>
      <c r="G21" s="36"/>
      <c r="H21" s="36"/>
      <c r="I21" s="152"/>
      <c r="J21" s="36"/>
      <c r="K21" s="36"/>
      <c r="L21" s="61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12" customHeight="1">
      <c r="A22" s="36"/>
      <c r="B22" s="42"/>
      <c r="C22" s="36"/>
      <c r="D22" s="150" t="s">
        <v>28</v>
      </c>
      <c r="E22" s="36"/>
      <c r="F22" s="36"/>
      <c r="G22" s="36"/>
      <c r="H22" s="36"/>
      <c r="I22" s="154" t="s">
        <v>24</v>
      </c>
      <c r="J22" s="139" t="str">
        <f>IF('Rekapitulace stavby'!AN16="","",'Rekapitulace stavby'!AN16)</f>
        <v/>
      </c>
      <c r="K22" s="36"/>
      <c r="L22" s="61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8" customHeight="1">
      <c r="A23" s="36"/>
      <c r="B23" s="42"/>
      <c r="C23" s="36"/>
      <c r="D23" s="36"/>
      <c r="E23" s="139" t="str">
        <f>IF('Rekapitulace stavby'!E17="","",'Rekapitulace stavby'!E17)</f>
        <v xml:space="preserve"> </v>
      </c>
      <c r="F23" s="36"/>
      <c r="G23" s="36"/>
      <c r="H23" s="36"/>
      <c r="I23" s="154" t="s">
        <v>25</v>
      </c>
      <c r="J23" s="139" t="str">
        <f>IF('Rekapitulace stavby'!AN17="","",'Rekapitulace stavby'!AN17)</f>
        <v/>
      </c>
      <c r="K23" s="36"/>
      <c r="L23" s="61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6.96" customHeight="1">
      <c r="A24" s="36"/>
      <c r="B24" s="42"/>
      <c r="C24" s="36"/>
      <c r="D24" s="36"/>
      <c r="E24" s="36"/>
      <c r="F24" s="36"/>
      <c r="G24" s="36"/>
      <c r="H24" s="36"/>
      <c r="I24" s="152"/>
      <c r="J24" s="36"/>
      <c r="K24" s="36"/>
      <c r="L24" s="61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12" customHeight="1">
      <c r="A25" s="36"/>
      <c r="B25" s="42"/>
      <c r="C25" s="36"/>
      <c r="D25" s="150" t="s">
        <v>30</v>
      </c>
      <c r="E25" s="36"/>
      <c r="F25" s="36"/>
      <c r="G25" s="36"/>
      <c r="H25" s="36"/>
      <c r="I25" s="154" t="s">
        <v>24</v>
      </c>
      <c r="J25" s="139" t="str">
        <f>IF('Rekapitulace stavby'!AN19="","",'Rekapitulace stavby'!AN19)</f>
        <v/>
      </c>
      <c r="K25" s="36"/>
      <c r="L25" s="61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8" customHeight="1">
      <c r="A26" s="36"/>
      <c r="B26" s="42"/>
      <c r="C26" s="36"/>
      <c r="D26" s="36"/>
      <c r="E26" s="139" t="str">
        <f>IF('Rekapitulace stavby'!E20="","",'Rekapitulace stavby'!E20)</f>
        <v xml:space="preserve"> </v>
      </c>
      <c r="F26" s="36"/>
      <c r="G26" s="36"/>
      <c r="H26" s="36"/>
      <c r="I26" s="154" t="s">
        <v>25</v>
      </c>
      <c r="J26" s="139" t="str">
        <f>IF('Rekapitulace stavby'!AN20="","",'Rekapitulace stavby'!AN20)</f>
        <v/>
      </c>
      <c r="K26" s="36"/>
      <c r="L26" s="61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2" customFormat="1" ht="6.96" customHeight="1">
      <c r="A27" s="36"/>
      <c r="B27" s="42"/>
      <c r="C27" s="36"/>
      <c r="D27" s="36"/>
      <c r="E27" s="36"/>
      <c r="F27" s="36"/>
      <c r="G27" s="36"/>
      <c r="H27" s="36"/>
      <c r="I27" s="152"/>
      <c r="J27" s="36"/>
      <c r="K27" s="36"/>
      <c r="L27" s="61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s="2" customFormat="1" ht="12" customHeight="1">
      <c r="A28" s="36"/>
      <c r="B28" s="42"/>
      <c r="C28" s="36"/>
      <c r="D28" s="150" t="s">
        <v>31</v>
      </c>
      <c r="E28" s="36"/>
      <c r="F28" s="36"/>
      <c r="G28" s="36"/>
      <c r="H28" s="36"/>
      <c r="I28" s="152"/>
      <c r="J28" s="36"/>
      <c r="K28" s="36"/>
      <c r="L28" s="61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8" customFormat="1" ht="16.5" customHeight="1">
      <c r="A29" s="159"/>
      <c r="B29" s="160"/>
      <c r="C29" s="159"/>
      <c r="D29" s="159"/>
      <c r="E29" s="161" t="s">
        <v>1</v>
      </c>
      <c r="F29" s="161"/>
      <c r="G29" s="161"/>
      <c r="H29" s="161"/>
      <c r="I29" s="162"/>
      <c r="J29" s="159"/>
      <c r="K29" s="159"/>
      <c r="L29" s="163"/>
      <c r="S29" s="159"/>
      <c r="T29" s="159"/>
      <c r="U29" s="159"/>
      <c r="V29" s="159"/>
      <c r="W29" s="159"/>
      <c r="X29" s="159"/>
      <c r="Y29" s="159"/>
      <c r="Z29" s="159"/>
      <c r="AA29" s="159"/>
      <c r="AB29" s="159"/>
      <c r="AC29" s="159"/>
      <c r="AD29" s="159"/>
      <c r="AE29" s="159"/>
    </row>
    <row r="30" s="2" customFormat="1" ht="6.96" customHeight="1">
      <c r="A30" s="36"/>
      <c r="B30" s="42"/>
      <c r="C30" s="36"/>
      <c r="D30" s="36"/>
      <c r="E30" s="36"/>
      <c r="F30" s="36"/>
      <c r="G30" s="36"/>
      <c r="H30" s="36"/>
      <c r="I30" s="152"/>
      <c r="J30" s="36"/>
      <c r="K30" s="36"/>
      <c r="L30" s="61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64"/>
      <c r="E31" s="164"/>
      <c r="F31" s="164"/>
      <c r="G31" s="164"/>
      <c r="H31" s="164"/>
      <c r="I31" s="165"/>
      <c r="J31" s="164"/>
      <c r="K31" s="164"/>
      <c r="L31" s="61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25.44" customHeight="1">
      <c r="A32" s="36"/>
      <c r="B32" s="42"/>
      <c r="C32" s="36"/>
      <c r="D32" s="166" t="s">
        <v>32</v>
      </c>
      <c r="E32" s="36"/>
      <c r="F32" s="36"/>
      <c r="G32" s="36"/>
      <c r="H32" s="36"/>
      <c r="I32" s="152"/>
      <c r="J32" s="167">
        <f>ROUND(J126, 2)</f>
        <v>0</v>
      </c>
      <c r="K32" s="36"/>
      <c r="L32" s="61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6.96" customHeight="1">
      <c r="A33" s="36"/>
      <c r="B33" s="42"/>
      <c r="C33" s="36"/>
      <c r="D33" s="164"/>
      <c r="E33" s="164"/>
      <c r="F33" s="164"/>
      <c r="G33" s="164"/>
      <c r="H33" s="164"/>
      <c r="I33" s="165"/>
      <c r="J33" s="164"/>
      <c r="K33" s="164"/>
      <c r="L33" s="61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36"/>
      <c r="F34" s="168" t="s">
        <v>34</v>
      </c>
      <c r="G34" s="36"/>
      <c r="H34" s="36"/>
      <c r="I34" s="169" t="s">
        <v>33</v>
      </c>
      <c r="J34" s="168" t="s">
        <v>35</v>
      </c>
      <c r="K34" s="36"/>
      <c r="L34" s="61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="2" customFormat="1" ht="14.4" customHeight="1">
      <c r="A35" s="36"/>
      <c r="B35" s="42"/>
      <c r="C35" s="36"/>
      <c r="D35" s="170" t="s">
        <v>36</v>
      </c>
      <c r="E35" s="150" t="s">
        <v>37</v>
      </c>
      <c r="F35" s="171">
        <f>ROUND((SUM(BE126:BE234)),  2)</f>
        <v>0</v>
      </c>
      <c r="G35" s="36"/>
      <c r="H35" s="36"/>
      <c r="I35" s="172">
        <v>0.20999999999999999</v>
      </c>
      <c r="J35" s="171">
        <f>ROUND(((SUM(BE126:BE234))*I35),  2)</f>
        <v>0</v>
      </c>
      <c r="K35" s="36"/>
      <c r="L35" s="61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="2" customFormat="1" ht="14.4" customHeight="1">
      <c r="A36" s="36"/>
      <c r="B36" s="42"/>
      <c r="C36" s="36"/>
      <c r="D36" s="36"/>
      <c r="E36" s="150" t="s">
        <v>38</v>
      </c>
      <c r="F36" s="171">
        <f>ROUND((SUM(BF126:BF234)),  2)</f>
        <v>0</v>
      </c>
      <c r="G36" s="36"/>
      <c r="H36" s="36"/>
      <c r="I36" s="172">
        <v>0.14999999999999999</v>
      </c>
      <c r="J36" s="171">
        <f>ROUND(((SUM(BF126:BF234))*I36),  2)</f>
        <v>0</v>
      </c>
      <c r="K36" s="36"/>
      <c r="L36" s="61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50" t="s">
        <v>39</v>
      </c>
      <c r="F37" s="171">
        <f>ROUND((SUM(BG126:BG234)),  2)</f>
        <v>0</v>
      </c>
      <c r="G37" s="36"/>
      <c r="H37" s="36"/>
      <c r="I37" s="172">
        <v>0.20999999999999999</v>
      </c>
      <c r="J37" s="171">
        <f>0</f>
        <v>0</v>
      </c>
      <c r="K37" s="36"/>
      <c r="L37" s="61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hidden="1" s="2" customFormat="1" ht="14.4" customHeight="1">
      <c r="A38" s="36"/>
      <c r="B38" s="42"/>
      <c r="C38" s="36"/>
      <c r="D38" s="36"/>
      <c r="E38" s="150" t="s">
        <v>40</v>
      </c>
      <c r="F38" s="171">
        <f>ROUND((SUM(BH126:BH234)),  2)</f>
        <v>0</v>
      </c>
      <c r="G38" s="36"/>
      <c r="H38" s="36"/>
      <c r="I38" s="172">
        <v>0.14999999999999999</v>
      </c>
      <c r="J38" s="171">
        <f>0</f>
        <v>0</v>
      </c>
      <c r="K38" s="36"/>
      <c r="L38" s="61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hidden="1" s="2" customFormat="1" ht="14.4" customHeight="1">
      <c r="A39" s="36"/>
      <c r="B39" s="42"/>
      <c r="C39" s="36"/>
      <c r="D39" s="36"/>
      <c r="E39" s="150" t="s">
        <v>41</v>
      </c>
      <c r="F39" s="171">
        <f>ROUND((SUM(BI126:BI234)),  2)</f>
        <v>0</v>
      </c>
      <c r="G39" s="36"/>
      <c r="H39" s="36"/>
      <c r="I39" s="172">
        <v>0</v>
      </c>
      <c r="J39" s="171">
        <f>0</f>
        <v>0</v>
      </c>
      <c r="K39" s="36"/>
      <c r="L39" s="61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6.96" customHeight="1">
      <c r="A40" s="36"/>
      <c r="B40" s="42"/>
      <c r="C40" s="36"/>
      <c r="D40" s="36"/>
      <c r="E40" s="36"/>
      <c r="F40" s="36"/>
      <c r="G40" s="36"/>
      <c r="H40" s="36"/>
      <c r="I40" s="152"/>
      <c r="J40" s="36"/>
      <c r="K40" s="36"/>
      <c r="L40" s="61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2" customFormat="1" ht="25.44" customHeight="1">
      <c r="A41" s="36"/>
      <c r="B41" s="42"/>
      <c r="C41" s="173"/>
      <c r="D41" s="174" t="s">
        <v>42</v>
      </c>
      <c r="E41" s="175"/>
      <c r="F41" s="175"/>
      <c r="G41" s="176" t="s">
        <v>43</v>
      </c>
      <c r="H41" s="177" t="s">
        <v>44</v>
      </c>
      <c r="I41" s="178"/>
      <c r="J41" s="179">
        <f>SUM(J32:J39)</f>
        <v>0</v>
      </c>
      <c r="K41" s="180"/>
      <c r="L41" s="61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s="2" customFormat="1" ht="14.4" customHeight="1">
      <c r="A42" s="36"/>
      <c r="B42" s="42"/>
      <c r="C42" s="36"/>
      <c r="D42" s="36"/>
      <c r="E42" s="36"/>
      <c r="F42" s="36"/>
      <c r="G42" s="36"/>
      <c r="H42" s="36"/>
      <c r="I42" s="152"/>
      <c r="J42" s="36"/>
      <c r="K42" s="36"/>
      <c r="L42" s="61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3" s="1" customFormat="1" ht="14.4" customHeight="1">
      <c r="B43" s="18"/>
      <c r="I43" s="144"/>
      <c r="L43" s="18"/>
    </row>
    <row r="44" s="1" customFormat="1" ht="14.4" customHeight="1">
      <c r="B44" s="18"/>
      <c r="I44" s="144"/>
      <c r="L44" s="18"/>
    </row>
    <row r="45" s="1" customFormat="1" ht="14.4" customHeight="1">
      <c r="B45" s="18"/>
      <c r="I45" s="144"/>
      <c r="L45" s="18"/>
    </row>
    <row r="46" s="1" customFormat="1" ht="14.4" customHeight="1">
      <c r="B46" s="18"/>
      <c r="I46" s="144"/>
      <c r="L46" s="18"/>
    </row>
    <row r="47" s="1" customFormat="1" ht="14.4" customHeight="1">
      <c r="B47" s="18"/>
      <c r="I47" s="144"/>
      <c r="L47" s="18"/>
    </row>
    <row r="48" s="1" customFormat="1" ht="14.4" customHeight="1">
      <c r="B48" s="18"/>
      <c r="I48" s="144"/>
      <c r="L48" s="18"/>
    </row>
    <row r="49" s="1" customFormat="1" ht="14.4" customHeight="1">
      <c r="B49" s="18"/>
      <c r="I49" s="144"/>
      <c r="L49" s="18"/>
    </row>
    <row r="50" s="2" customFormat="1" ht="14.4" customHeight="1">
      <c r="B50" s="61"/>
      <c r="D50" s="181" t="s">
        <v>45</v>
      </c>
      <c r="E50" s="182"/>
      <c r="F50" s="182"/>
      <c r="G50" s="181" t="s">
        <v>46</v>
      </c>
      <c r="H50" s="182"/>
      <c r="I50" s="183"/>
      <c r="J50" s="182"/>
      <c r="K50" s="182"/>
      <c r="L50" s="61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6"/>
      <c r="B61" s="42"/>
      <c r="C61" s="36"/>
      <c r="D61" s="184" t="s">
        <v>47</v>
      </c>
      <c r="E61" s="185"/>
      <c r="F61" s="186" t="s">
        <v>48</v>
      </c>
      <c r="G61" s="184" t="s">
        <v>47</v>
      </c>
      <c r="H61" s="185"/>
      <c r="I61" s="187"/>
      <c r="J61" s="188" t="s">
        <v>48</v>
      </c>
      <c r="K61" s="185"/>
      <c r="L61" s="61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6"/>
      <c r="B65" s="42"/>
      <c r="C65" s="36"/>
      <c r="D65" s="181" t="s">
        <v>49</v>
      </c>
      <c r="E65" s="189"/>
      <c r="F65" s="189"/>
      <c r="G65" s="181" t="s">
        <v>50</v>
      </c>
      <c r="H65" s="189"/>
      <c r="I65" s="190"/>
      <c r="J65" s="189"/>
      <c r="K65" s="189"/>
      <c r="L65" s="61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6"/>
      <c r="B76" s="42"/>
      <c r="C76" s="36"/>
      <c r="D76" s="184" t="s">
        <v>47</v>
      </c>
      <c r="E76" s="185"/>
      <c r="F76" s="186" t="s">
        <v>48</v>
      </c>
      <c r="G76" s="184" t="s">
        <v>47</v>
      </c>
      <c r="H76" s="185"/>
      <c r="I76" s="187"/>
      <c r="J76" s="188" t="s">
        <v>48</v>
      </c>
      <c r="K76" s="185"/>
      <c r="L76" s="61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4.4" customHeight="1">
      <c r="A77" s="36"/>
      <c r="B77" s="191"/>
      <c r="C77" s="192"/>
      <c r="D77" s="192"/>
      <c r="E77" s="192"/>
      <c r="F77" s="192"/>
      <c r="G77" s="192"/>
      <c r="H77" s="192"/>
      <c r="I77" s="193"/>
      <c r="J77" s="192"/>
      <c r="K77" s="192"/>
      <c r="L77" s="61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81" s="2" customFormat="1" ht="6.96" customHeight="1">
      <c r="A81" s="36"/>
      <c r="B81" s="194"/>
      <c r="C81" s="195"/>
      <c r="D81" s="195"/>
      <c r="E81" s="195"/>
      <c r="F81" s="195"/>
      <c r="G81" s="195"/>
      <c r="H81" s="195"/>
      <c r="I81" s="196"/>
      <c r="J81" s="195"/>
      <c r="K81" s="195"/>
      <c r="L81" s="61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24.96" customHeight="1">
      <c r="A82" s="36"/>
      <c r="B82" s="37"/>
      <c r="C82" s="21" t="s">
        <v>184</v>
      </c>
      <c r="D82" s="38"/>
      <c r="E82" s="38"/>
      <c r="F82" s="38"/>
      <c r="G82" s="38"/>
      <c r="H82" s="38"/>
      <c r="I82" s="152"/>
      <c r="J82" s="38"/>
      <c r="K82" s="38"/>
      <c r="L82" s="61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6.96" customHeight="1">
      <c r="A83" s="36"/>
      <c r="B83" s="37"/>
      <c r="C83" s="38"/>
      <c r="D83" s="38"/>
      <c r="E83" s="38"/>
      <c r="F83" s="38"/>
      <c r="G83" s="38"/>
      <c r="H83" s="38"/>
      <c r="I83" s="152"/>
      <c r="J83" s="38"/>
      <c r="K83" s="38"/>
      <c r="L83" s="61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2" customHeight="1">
      <c r="A84" s="36"/>
      <c r="B84" s="37"/>
      <c r="C84" s="30" t="s">
        <v>15</v>
      </c>
      <c r="D84" s="38"/>
      <c r="E84" s="38"/>
      <c r="F84" s="38"/>
      <c r="G84" s="38"/>
      <c r="H84" s="38"/>
      <c r="I84" s="152"/>
      <c r="J84" s="38"/>
      <c r="K84" s="38"/>
      <c r="L84" s="61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16.5" customHeight="1">
      <c r="A85" s="36"/>
      <c r="B85" s="37"/>
      <c r="C85" s="38"/>
      <c r="D85" s="38"/>
      <c r="E85" s="197" t="str">
        <f>E7</f>
        <v>,,Úprava projektové dokumentace na stavbu Modernizace silnice II/298 Býšť - hranice kraje, km 9,700</v>
      </c>
      <c r="F85" s="30"/>
      <c r="G85" s="30"/>
      <c r="H85" s="30"/>
      <c r="I85" s="152"/>
      <c r="J85" s="38"/>
      <c r="K85" s="38"/>
      <c r="L85" s="61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1" customFormat="1" ht="12" customHeight="1">
      <c r="B86" s="19"/>
      <c r="C86" s="30" t="s">
        <v>178</v>
      </c>
      <c r="D86" s="20"/>
      <c r="E86" s="20"/>
      <c r="F86" s="20"/>
      <c r="G86" s="20"/>
      <c r="H86" s="20"/>
      <c r="I86" s="144"/>
      <c r="J86" s="20"/>
      <c r="K86" s="20"/>
      <c r="L86" s="18"/>
    </row>
    <row r="87" s="2" customFormat="1" ht="16.5" customHeight="1">
      <c r="A87" s="36"/>
      <c r="B87" s="37"/>
      <c r="C87" s="38"/>
      <c r="D87" s="38"/>
      <c r="E87" s="197" t="s">
        <v>299</v>
      </c>
      <c r="F87" s="38"/>
      <c r="G87" s="38"/>
      <c r="H87" s="38"/>
      <c r="I87" s="152"/>
      <c r="J87" s="38"/>
      <c r="K87" s="38"/>
      <c r="L87" s="61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2" customFormat="1" ht="12" customHeight="1">
      <c r="A88" s="36"/>
      <c r="B88" s="37"/>
      <c r="C88" s="30" t="s">
        <v>302</v>
      </c>
      <c r="D88" s="38"/>
      <c r="E88" s="38"/>
      <c r="F88" s="38"/>
      <c r="G88" s="38"/>
      <c r="H88" s="38"/>
      <c r="I88" s="152"/>
      <c r="J88" s="38"/>
      <c r="K88" s="38"/>
      <c r="L88" s="61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="2" customFormat="1" ht="16.5" customHeight="1">
      <c r="A89" s="36"/>
      <c r="B89" s="37"/>
      <c r="C89" s="38"/>
      <c r="D89" s="38"/>
      <c r="E89" s="74" t="str">
        <f>E11</f>
        <v>SO 101.3 V - Modernizace silnice II/298 úsek 3 - způsobilé výdaje na vedlejší aktivity projektu</v>
      </c>
      <c r="F89" s="38"/>
      <c r="G89" s="38"/>
      <c r="H89" s="38"/>
      <c r="I89" s="152"/>
      <c r="J89" s="38"/>
      <c r="K89" s="38"/>
      <c r="L89" s="61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="2" customFormat="1" ht="6.96" customHeight="1">
      <c r="A90" s="36"/>
      <c r="B90" s="37"/>
      <c r="C90" s="38"/>
      <c r="D90" s="38"/>
      <c r="E90" s="38"/>
      <c r="F90" s="38"/>
      <c r="G90" s="38"/>
      <c r="H90" s="38"/>
      <c r="I90" s="152"/>
      <c r="J90" s="38"/>
      <c r="K90" s="38"/>
      <c r="L90" s="61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="2" customFormat="1" ht="12" customHeight="1">
      <c r="A91" s="36"/>
      <c r="B91" s="37"/>
      <c r="C91" s="30" t="s">
        <v>19</v>
      </c>
      <c r="D91" s="38"/>
      <c r="E91" s="38"/>
      <c r="F91" s="25" t="str">
        <f>F14</f>
        <v xml:space="preserve"> </v>
      </c>
      <c r="G91" s="38"/>
      <c r="H91" s="38"/>
      <c r="I91" s="154" t="s">
        <v>21</v>
      </c>
      <c r="J91" s="77" t="str">
        <f>IF(J14="","",J14)</f>
        <v>7. 11. 2019</v>
      </c>
      <c r="K91" s="38"/>
      <c r="L91" s="61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="2" customFormat="1" ht="6.96" customHeight="1">
      <c r="A92" s="36"/>
      <c r="B92" s="37"/>
      <c r="C92" s="38"/>
      <c r="D92" s="38"/>
      <c r="E92" s="38"/>
      <c r="F92" s="38"/>
      <c r="G92" s="38"/>
      <c r="H92" s="38"/>
      <c r="I92" s="152"/>
      <c r="J92" s="38"/>
      <c r="K92" s="38"/>
      <c r="L92" s="61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="2" customFormat="1" ht="15.15" customHeight="1">
      <c r="A93" s="36"/>
      <c r="B93" s="37"/>
      <c r="C93" s="30" t="s">
        <v>23</v>
      </c>
      <c r="D93" s="38"/>
      <c r="E93" s="38"/>
      <c r="F93" s="25" t="str">
        <f>E17</f>
        <v xml:space="preserve"> </v>
      </c>
      <c r="G93" s="38"/>
      <c r="H93" s="38"/>
      <c r="I93" s="154" t="s">
        <v>28</v>
      </c>
      <c r="J93" s="34" t="str">
        <f>E23</f>
        <v xml:space="preserve"> </v>
      </c>
      <c r="K93" s="38"/>
      <c r="L93" s="61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="2" customFormat="1" ht="15.15" customHeight="1">
      <c r="A94" s="36"/>
      <c r="B94" s="37"/>
      <c r="C94" s="30" t="s">
        <v>26</v>
      </c>
      <c r="D94" s="38"/>
      <c r="E94" s="38"/>
      <c r="F94" s="25" t="str">
        <f>IF(E20="","",E20)</f>
        <v>Vyplň údaj</v>
      </c>
      <c r="G94" s="38"/>
      <c r="H94" s="38"/>
      <c r="I94" s="154" t="s">
        <v>30</v>
      </c>
      <c r="J94" s="34" t="str">
        <f>E26</f>
        <v xml:space="preserve"> </v>
      </c>
      <c r="K94" s="38"/>
      <c r="L94" s="61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="2" customFormat="1" ht="10.32" customHeight="1">
      <c r="A95" s="36"/>
      <c r="B95" s="37"/>
      <c r="C95" s="38"/>
      <c r="D95" s="38"/>
      <c r="E95" s="38"/>
      <c r="F95" s="38"/>
      <c r="G95" s="38"/>
      <c r="H95" s="38"/>
      <c r="I95" s="152"/>
      <c r="J95" s="38"/>
      <c r="K95" s="38"/>
      <c r="L95" s="61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="2" customFormat="1" ht="29.28" customHeight="1">
      <c r="A96" s="36"/>
      <c r="B96" s="37"/>
      <c r="C96" s="198" t="s">
        <v>185</v>
      </c>
      <c r="D96" s="199"/>
      <c r="E96" s="199"/>
      <c r="F96" s="199"/>
      <c r="G96" s="199"/>
      <c r="H96" s="199"/>
      <c r="I96" s="200"/>
      <c r="J96" s="201" t="s">
        <v>186</v>
      </c>
      <c r="K96" s="199"/>
      <c r="L96" s="61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</row>
    <row r="97" s="2" customFormat="1" ht="10.32" customHeight="1">
      <c r="A97" s="36"/>
      <c r="B97" s="37"/>
      <c r="C97" s="38"/>
      <c r="D97" s="38"/>
      <c r="E97" s="38"/>
      <c r="F97" s="38"/>
      <c r="G97" s="38"/>
      <c r="H97" s="38"/>
      <c r="I97" s="152"/>
      <c r="J97" s="38"/>
      <c r="K97" s="38"/>
      <c r="L97" s="61"/>
      <c r="S97" s="36"/>
      <c r="T97" s="36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</row>
    <row r="98" s="2" customFormat="1" ht="22.8" customHeight="1">
      <c r="A98" s="36"/>
      <c r="B98" s="37"/>
      <c r="C98" s="202" t="s">
        <v>187</v>
      </c>
      <c r="D98" s="38"/>
      <c r="E98" s="38"/>
      <c r="F98" s="38"/>
      <c r="G98" s="38"/>
      <c r="H98" s="38"/>
      <c r="I98" s="152"/>
      <c r="J98" s="108">
        <f>J126</f>
        <v>0</v>
      </c>
      <c r="K98" s="38"/>
      <c r="L98" s="61"/>
      <c r="S98" s="36"/>
      <c r="T98" s="36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U98" s="15" t="s">
        <v>82</v>
      </c>
    </row>
    <row r="99" s="9" customFormat="1" ht="24.96" customHeight="1">
      <c r="A99" s="9"/>
      <c r="B99" s="203"/>
      <c r="C99" s="204"/>
      <c r="D99" s="205" t="s">
        <v>188</v>
      </c>
      <c r="E99" s="206"/>
      <c r="F99" s="206"/>
      <c r="G99" s="206"/>
      <c r="H99" s="206"/>
      <c r="I99" s="207"/>
      <c r="J99" s="208">
        <f>J127</f>
        <v>0</v>
      </c>
      <c r="K99" s="204"/>
      <c r="L99" s="209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203"/>
      <c r="C100" s="204"/>
      <c r="D100" s="205" t="s">
        <v>253</v>
      </c>
      <c r="E100" s="206"/>
      <c r="F100" s="206"/>
      <c r="G100" s="206"/>
      <c r="H100" s="206"/>
      <c r="I100" s="207"/>
      <c r="J100" s="208">
        <f>J141</f>
        <v>0</v>
      </c>
      <c r="K100" s="204"/>
      <c r="L100" s="209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9" customFormat="1" ht="24.96" customHeight="1">
      <c r="A101" s="9"/>
      <c r="B101" s="203"/>
      <c r="C101" s="204"/>
      <c r="D101" s="205" t="s">
        <v>490</v>
      </c>
      <c r="E101" s="206"/>
      <c r="F101" s="206"/>
      <c r="G101" s="206"/>
      <c r="H101" s="206"/>
      <c r="I101" s="207"/>
      <c r="J101" s="208">
        <f>J184</f>
        <v>0</v>
      </c>
      <c r="K101" s="204"/>
      <c r="L101" s="209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9" customFormat="1" ht="24.96" customHeight="1">
      <c r="A102" s="9"/>
      <c r="B102" s="203"/>
      <c r="C102" s="204"/>
      <c r="D102" s="205" t="s">
        <v>308</v>
      </c>
      <c r="E102" s="206"/>
      <c r="F102" s="206"/>
      <c r="G102" s="206"/>
      <c r="H102" s="206"/>
      <c r="I102" s="207"/>
      <c r="J102" s="208">
        <f>J194</f>
        <v>0</v>
      </c>
      <c r="K102" s="204"/>
      <c r="L102" s="209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9" customFormat="1" ht="24.96" customHeight="1">
      <c r="A103" s="9"/>
      <c r="B103" s="203"/>
      <c r="C103" s="204"/>
      <c r="D103" s="205" t="s">
        <v>491</v>
      </c>
      <c r="E103" s="206"/>
      <c r="F103" s="206"/>
      <c r="G103" s="206"/>
      <c r="H103" s="206"/>
      <c r="I103" s="207"/>
      <c r="J103" s="208">
        <f>J215</f>
        <v>0</v>
      </c>
      <c r="K103" s="204"/>
      <c r="L103" s="209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9" customFormat="1" ht="24.96" customHeight="1">
      <c r="A104" s="9"/>
      <c r="B104" s="203"/>
      <c r="C104" s="204"/>
      <c r="D104" s="205" t="s">
        <v>254</v>
      </c>
      <c r="E104" s="206"/>
      <c r="F104" s="206"/>
      <c r="G104" s="206"/>
      <c r="H104" s="206"/>
      <c r="I104" s="207"/>
      <c r="J104" s="208">
        <f>J219</f>
        <v>0</v>
      </c>
      <c r="K104" s="204"/>
      <c r="L104" s="209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2" customFormat="1" ht="21.84" customHeight="1">
      <c r="A105" s="36"/>
      <c r="B105" s="37"/>
      <c r="C105" s="38"/>
      <c r="D105" s="38"/>
      <c r="E105" s="38"/>
      <c r="F105" s="38"/>
      <c r="G105" s="38"/>
      <c r="H105" s="38"/>
      <c r="I105" s="152"/>
      <c r="J105" s="38"/>
      <c r="K105" s="38"/>
      <c r="L105" s="61"/>
      <c r="S105" s="36"/>
      <c r="T105" s="36"/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</row>
    <row r="106" s="2" customFormat="1" ht="6.96" customHeight="1">
      <c r="A106" s="36"/>
      <c r="B106" s="64"/>
      <c r="C106" s="65"/>
      <c r="D106" s="65"/>
      <c r="E106" s="65"/>
      <c r="F106" s="65"/>
      <c r="G106" s="65"/>
      <c r="H106" s="65"/>
      <c r="I106" s="193"/>
      <c r="J106" s="65"/>
      <c r="K106" s="65"/>
      <c r="L106" s="61"/>
      <c r="S106" s="36"/>
      <c r="T106" s="36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</row>
    <row r="110" s="2" customFormat="1" ht="6.96" customHeight="1">
      <c r="A110" s="36"/>
      <c r="B110" s="66"/>
      <c r="C110" s="67"/>
      <c r="D110" s="67"/>
      <c r="E110" s="67"/>
      <c r="F110" s="67"/>
      <c r="G110" s="67"/>
      <c r="H110" s="67"/>
      <c r="I110" s="196"/>
      <c r="J110" s="67"/>
      <c r="K110" s="67"/>
      <c r="L110" s="61"/>
      <c r="S110" s="36"/>
      <c r="T110" s="36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</row>
    <row r="111" s="2" customFormat="1" ht="24.96" customHeight="1">
      <c r="A111" s="36"/>
      <c r="B111" s="37"/>
      <c r="C111" s="21" t="s">
        <v>189</v>
      </c>
      <c r="D111" s="38"/>
      <c r="E111" s="38"/>
      <c r="F111" s="38"/>
      <c r="G111" s="38"/>
      <c r="H111" s="38"/>
      <c r="I111" s="152"/>
      <c r="J111" s="38"/>
      <c r="K111" s="38"/>
      <c r="L111" s="61"/>
      <c r="S111" s="36"/>
      <c r="T111" s="36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</row>
    <row r="112" s="2" customFormat="1" ht="6.96" customHeight="1">
      <c r="A112" s="36"/>
      <c r="B112" s="37"/>
      <c r="C112" s="38"/>
      <c r="D112" s="38"/>
      <c r="E112" s="38"/>
      <c r="F112" s="38"/>
      <c r="G112" s="38"/>
      <c r="H112" s="38"/>
      <c r="I112" s="152"/>
      <c r="J112" s="38"/>
      <c r="K112" s="38"/>
      <c r="L112" s="61"/>
      <c r="S112" s="36"/>
      <c r="T112" s="36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</row>
    <row r="113" s="2" customFormat="1" ht="12" customHeight="1">
      <c r="A113" s="36"/>
      <c r="B113" s="37"/>
      <c r="C113" s="30" t="s">
        <v>15</v>
      </c>
      <c r="D113" s="38"/>
      <c r="E113" s="38"/>
      <c r="F113" s="38"/>
      <c r="G113" s="38"/>
      <c r="H113" s="38"/>
      <c r="I113" s="152"/>
      <c r="J113" s="38"/>
      <c r="K113" s="38"/>
      <c r="L113" s="61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</row>
    <row r="114" s="2" customFormat="1" ht="16.5" customHeight="1">
      <c r="A114" s="36"/>
      <c r="B114" s="37"/>
      <c r="C114" s="38"/>
      <c r="D114" s="38"/>
      <c r="E114" s="197" t="str">
        <f>E7</f>
        <v>,,Úprava projektové dokumentace na stavbu Modernizace silnice II/298 Býšť - hranice kraje, km 9,700</v>
      </c>
      <c r="F114" s="30"/>
      <c r="G114" s="30"/>
      <c r="H114" s="30"/>
      <c r="I114" s="152"/>
      <c r="J114" s="38"/>
      <c r="K114" s="38"/>
      <c r="L114" s="61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</row>
    <row r="115" s="1" customFormat="1" ht="12" customHeight="1">
      <c r="B115" s="19"/>
      <c r="C115" s="30" t="s">
        <v>178</v>
      </c>
      <c r="D115" s="20"/>
      <c r="E115" s="20"/>
      <c r="F115" s="20"/>
      <c r="G115" s="20"/>
      <c r="H115" s="20"/>
      <c r="I115" s="144"/>
      <c r="J115" s="20"/>
      <c r="K115" s="20"/>
      <c r="L115" s="18"/>
    </row>
    <row r="116" s="2" customFormat="1" ht="16.5" customHeight="1">
      <c r="A116" s="36"/>
      <c r="B116" s="37"/>
      <c r="C116" s="38"/>
      <c r="D116" s="38"/>
      <c r="E116" s="197" t="s">
        <v>299</v>
      </c>
      <c r="F116" s="38"/>
      <c r="G116" s="38"/>
      <c r="H116" s="38"/>
      <c r="I116" s="152"/>
      <c r="J116" s="38"/>
      <c r="K116" s="38"/>
      <c r="L116" s="61"/>
      <c r="S116" s="36"/>
      <c r="T116" s="36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</row>
    <row r="117" s="2" customFormat="1" ht="12" customHeight="1">
      <c r="A117" s="36"/>
      <c r="B117" s="37"/>
      <c r="C117" s="30" t="s">
        <v>302</v>
      </c>
      <c r="D117" s="38"/>
      <c r="E117" s="38"/>
      <c r="F117" s="38"/>
      <c r="G117" s="38"/>
      <c r="H117" s="38"/>
      <c r="I117" s="152"/>
      <c r="J117" s="38"/>
      <c r="K117" s="38"/>
      <c r="L117" s="61"/>
      <c r="S117" s="36"/>
      <c r="T117" s="36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</row>
    <row r="118" s="2" customFormat="1" ht="16.5" customHeight="1">
      <c r="A118" s="36"/>
      <c r="B118" s="37"/>
      <c r="C118" s="38"/>
      <c r="D118" s="38"/>
      <c r="E118" s="74" t="str">
        <f>E11</f>
        <v>SO 101.3 V - Modernizace silnice II/298 úsek 3 - způsobilé výdaje na vedlejší aktivity projektu</v>
      </c>
      <c r="F118" s="38"/>
      <c r="G118" s="38"/>
      <c r="H118" s="38"/>
      <c r="I118" s="152"/>
      <c r="J118" s="38"/>
      <c r="K118" s="38"/>
      <c r="L118" s="61"/>
      <c r="S118" s="36"/>
      <c r="T118" s="36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</row>
    <row r="119" s="2" customFormat="1" ht="6.96" customHeight="1">
      <c r="A119" s="36"/>
      <c r="B119" s="37"/>
      <c r="C119" s="38"/>
      <c r="D119" s="38"/>
      <c r="E119" s="38"/>
      <c r="F119" s="38"/>
      <c r="G119" s="38"/>
      <c r="H119" s="38"/>
      <c r="I119" s="152"/>
      <c r="J119" s="38"/>
      <c r="K119" s="38"/>
      <c r="L119" s="61"/>
      <c r="S119" s="36"/>
      <c r="T119" s="36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</row>
    <row r="120" s="2" customFormat="1" ht="12" customHeight="1">
      <c r="A120" s="36"/>
      <c r="B120" s="37"/>
      <c r="C120" s="30" t="s">
        <v>19</v>
      </c>
      <c r="D120" s="38"/>
      <c r="E120" s="38"/>
      <c r="F120" s="25" t="str">
        <f>F14</f>
        <v xml:space="preserve"> </v>
      </c>
      <c r="G120" s="38"/>
      <c r="H120" s="38"/>
      <c r="I120" s="154" t="s">
        <v>21</v>
      </c>
      <c r="J120" s="77" t="str">
        <f>IF(J14="","",J14)</f>
        <v>7. 11. 2019</v>
      </c>
      <c r="K120" s="38"/>
      <c r="L120" s="61"/>
      <c r="S120" s="36"/>
      <c r="T120" s="36"/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</row>
    <row r="121" s="2" customFormat="1" ht="6.96" customHeight="1">
      <c r="A121" s="36"/>
      <c r="B121" s="37"/>
      <c r="C121" s="38"/>
      <c r="D121" s="38"/>
      <c r="E121" s="38"/>
      <c r="F121" s="38"/>
      <c r="G121" s="38"/>
      <c r="H121" s="38"/>
      <c r="I121" s="152"/>
      <c r="J121" s="38"/>
      <c r="K121" s="38"/>
      <c r="L121" s="61"/>
      <c r="S121" s="36"/>
      <c r="T121" s="36"/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</row>
    <row r="122" s="2" customFormat="1" ht="15.15" customHeight="1">
      <c r="A122" s="36"/>
      <c r="B122" s="37"/>
      <c r="C122" s="30" t="s">
        <v>23</v>
      </c>
      <c r="D122" s="38"/>
      <c r="E122" s="38"/>
      <c r="F122" s="25" t="str">
        <f>E17</f>
        <v xml:space="preserve"> </v>
      </c>
      <c r="G122" s="38"/>
      <c r="H122" s="38"/>
      <c r="I122" s="154" t="s">
        <v>28</v>
      </c>
      <c r="J122" s="34" t="str">
        <f>E23</f>
        <v xml:space="preserve"> </v>
      </c>
      <c r="K122" s="38"/>
      <c r="L122" s="61"/>
      <c r="S122" s="36"/>
      <c r="T122" s="36"/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</row>
    <row r="123" s="2" customFormat="1" ht="15.15" customHeight="1">
      <c r="A123" s="36"/>
      <c r="B123" s="37"/>
      <c r="C123" s="30" t="s">
        <v>26</v>
      </c>
      <c r="D123" s="38"/>
      <c r="E123" s="38"/>
      <c r="F123" s="25" t="str">
        <f>IF(E20="","",E20)</f>
        <v>Vyplň údaj</v>
      </c>
      <c r="G123" s="38"/>
      <c r="H123" s="38"/>
      <c r="I123" s="154" t="s">
        <v>30</v>
      </c>
      <c r="J123" s="34" t="str">
        <f>E26</f>
        <v xml:space="preserve"> </v>
      </c>
      <c r="K123" s="38"/>
      <c r="L123" s="61"/>
      <c r="S123" s="36"/>
      <c r="T123" s="36"/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</row>
    <row r="124" s="2" customFormat="1" ht="10.32" customHeight="1">
      <c r="A124" s="36"/>
      <c r="B124" s="37"/>
      <c r="C124" s="38"/>
      <c r="D124" s="38"/>
      <c r="E124" s="38"/>
      <c r="F124" s="38"/>
      <c r="G124" s="38"/>
      <c r="H124" s="38"/>
      <c r="I124" s="152"/>
      <c r="J124" s="38"/>
      <c r="K124" s="38"/>
      <c r="L124" s="61"/>
      <c r="S124" s="36"/>
      <c r="T124" s="36"/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</row>
    <row r="125" s="10" customFormat="1" ht="29.28" customHeight="1">
      <c r="A125" s="210"/>
      <c r="B125" s="211"/>
      <c r="C125" s="212" t="s">
        <v>190</v>
      </c>
      <c r="D125" s="213" t="s">
        <v>57</v>
      </c>
      <c r="E125" s="213" t="s">
        <v>53</v>
      </c>
      <c r="F125" s="213" t="s">
        <v>54</v>
      </c>
      <c r="G125" s="213" t="s">
        <v>191</v>
      </c>
      <c r="H125" s="213" t="s">
        <v>192</v>
      </c>
      <c r="I125" s="214" t="s">
        <v>193</v>
      </c>
      <c r="J125" s="213" t="s">
        <v>186</v>
      </c>
      <c r="K125" s="215" t="s">
        <v>194</v>
      </c>
      <c r="L125" s="216"/>
      <c r="M125" s="98" t="s">
        <v>1</v>
      </c>
      <c r="N125" s="99" t="s">
        <v>36</v>
      </c>
      <c r="O125" s="99" t="s">
        <v>195</v>
      </c>
      <c r="P125" s="99" t="s">
        <v>196</v>
      </c>
      <c r="Q125" s="99" t="s">
        <v>197</v>
      </c>
      <c r="R125" s="99" t="s">
        <v>198</v>
      </c>
      <c r="S125" s="99" t="s">
        <v>199</v>
      </c>
      <c r="T125" s="100" t="s">
        <v>200</v>
      </c>
      <c r="U125" s="210"/>
      <c r="V125" s="210"/>
      <c r="W125" s="210"/>
      <c r="X125" s="210"/>
      <c r="Y125" s="210"/>
      <c r="Z125" s="210"/>
      <c r="AA125" s="210"/>
      <c r="AB125" s="210"/>
      <c r="AC125" s="210"/>
      <c r="AD125" s="210"/>
      <c r="AE125" s="210"/>
    </row>
    <row r="126" s="2" customFormat="1" ht="22.8" customHeight="1">
      <c r="A126" s="36"/>
      <c r="B126" s="37"/>
      <c r="C126" s="105" t="s">
        <v>201</v>
      </c>
      <c r="D126" s="38"/>
      <c r="E126" s="38"/>
      <c r="F126" s="38"/>
      <c r="G126" s="38"/>
      <c r="H126" s="38"/>
      <c r="I126" s="152"/>
      <c r="J126" s="217">
        <f>BK126</f>
        <v>0</v>
      </c>
      <c r="K126" s="38"/>
      <c r="L126" s="42"/>
      <c r="M126" s="101"/>
      <c r="N126" s="218"/>
      <c r="O126" s="102"/>
      <c r="P126" s="219">
        <f>P127+P141+P184+P194+P215+P219</f>
        <v>0</v>
      </c>
      <c r="Q126" s="102"/>
      <c r="R126" s="219">
        <f>R127+R141+R184+R194+R215+R219</f>
        <v>0</v>
      </c>
      <c r="S126" s="102"/>
      <c r="T126" s="220">
        <f>T127+T141+T184+T194+T215+T219</f>
        <v>0</v>
      </c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T126" s="15" t="s">
        <v>71</v>
      </c>
      <c r="AU126" s="15" t="s">
        <v>82</v>
      </c>
      <c r="BK126" s="221">
        <f>BK127+BK141+BK184+BK194+BK215+BK219</f>
        <v>0</v>
      </c>
    </row>
    <row r="127" s="11" customFormat="1" ht="25.92" customHeight="1">
      <c r="A127" s="11"/>
      <c r="B127" s="222"/>
      <c r="C127" s="223"/>
      <c r="D127" s="224" t="s">
        <v>71</v>
      </c>
      <c r="E127" s="225" t="s">
        <v>72</v>
      </c>
      <c r="F127" s="225" t="s">
        <v>202</v>
      </c>
      <c r="G127" s="223"/>
      <c r="H127" s="223"/>
      <c r="I127" s="226"/>
      <c r="J127" s="227">
        <f>BK127</f>
        <v>0</v>
      </c>
      <c r="K127" s="223"/>
      <c r="L127" s="228"/>
      <c r="M127" s="229"/>
      <c r="N127" s="230"/>
      <c r="O127" s="230"/>
      <c r="P127" s="231">
        <f>SUM(P128:P140)</f>
        <v>0</v>
      </c>
      <c r="Q127" s="230"/>
      <c r="R127" s="231">
        <f>SUM(R128:R140)</f>
        <v>0</v>
      </c>
      <c r="S127" s="230"/>
      <c r="T127" s="232">
        <f>SUM(T128:T140)</f>
        <v>0</v>
      </c>
      <c r="U127" s="11"/>
      <c r="V127" s="11"/>
      <c r="W127" s="11"/>
      <c r="X127" s="11"/>
      <c r="Y127" s="11"/>
      <c r="Z127" s="11"/>
      <c r="AA127" s="11"/>
      <c r="AB127" s="11"/>
      <c r="AC127" s="11"/>
      <c r="AD127" s="11"/>
      <c r="AE127" s="11"/>
      <c r="AR127" s="233" t="s">
        <v>80</v>
      </c>
      <c r="AT127" s="234" t="s">
        <v>71</v>
      </c>
      <c r="AU127" s="234" t="s">
        <v>72</v>
      </c>
      <c r="AY127" s="233" t="s">
        <v>203</v>
      </c>
      <c r="BK127" s="235">
        <f>SUM(BK128:BK140)</f>
        <v>0</v>
      </c>
    </row>
    <row r="128" s="2" customFormat="1" ht="16.5" customHeight="1">
      <c r="A128" s="36"/>
      <c r="B128" s="37"/>
      <c r="C128" s="236" t="s">
        <v>80</v>
      </c>
      <c r="D128" s="236" t="s">
        <v>204</v>
      </c>
      <c r="E128" s="237" t="s">
        <v>309</v>
      </c>
      <c r="F128" s="238" t="s">
        <v>310</v>
      </c>
      <c r="G128" s="239" t="s">
        <v>311</v>
      </c>
      <c r="H128" s="240">
        <v>82.219999999999999</v>
      </c>
      <c r="I128" s="241"/>
      <c r="J128" s="240">
        <f>ROUND(I128*H128,2)</f>
        <v>0</v>
      </c>
      <c r="K128" s="238" t="s">
        <v>208</v>
      </c>
      <c r="L128" s="42"/>
      <c r="M128" s="242" t="s">
        <v>1</v>
      </c>
      <c r="N128" s="243" t="s">
        <v>37</v>
      </c>
      <c r="O128" s="89"/>
      <c r="P128" s="244">
        <f>O128*H128</f>
        <v>0</v>
      </c>
      <c r="Q128" s="244">
        <v>0</v>
      </c>
      <c r="R128" s="244">
        <f>Q128*H128</f>
        <v>0</v>
      </c>
      <c r="S128" s="244">
        <v>0</v>
      </c>
      <c r="T128" s="245">
        <f>S128*H128</f>
        <v>0</v>
      </c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R128" s="246" t="s">
        <v>209</v>
      </c>
      <c r="AT128" s="246" t="s">
        <v>204</v>
      </c>
      <c r="AU128" s="246" t="s">
        <v>80</v>
      </c>
      <c r="AY128" s="15" t="s">
        <v>203</v>
      </c>
      <c r="BE128" s="247">
        <f>IF(N128="základní",J128,0)</f>
        <v>0</v>
      </c>
      <c r="BF128" s="247">
        <f>IF(N128="snížená",J128,0)</f>
        <v>0</v>
      </c>
      <c r="BG128" s="247">
        <f>IF(N128="zákl. přenesená",J128,0)</f>
        <v>0</v>
      </c>
      <c r="BH128" s="247">
        <f>IF(N128="sníž. přenesená",J128,0)</f>
        <v>0</v>
      </c>
      <c r="BI128" s="247">
        <f>IF(N128="nulová",J128,0)</f>
        <v>0</v>
      </c>
      <c r="BJ128" s="15" t="s">
        <v>80</v>
      </c>
      <c r="BK128" s="247">
        <f>ROUND(I128*H128,2)</f>
        <v>0</v>
      </c>
      <c r="BL128" s="15" t="s">
        <v>209</v>
      </c>
      <c r="BM128" s="246" t="s">
        <v>832</v>
      </c>
    </row>
    <row r="129" s="2" customFormat="1">
      <c r="A129" s="36"/>
      <c r="B129" s="37"/>
      <c r="C129" s="38"/>
      <c r="D129" s="248" t="s">
        <v>211</v>
      </c>
      <c r="E129" s="38"/>
      <c r="F129" s="249" t="s">
        <v>313</v>
      </c>
      <c r="G129" s="38"/>
      <c r="H129" s="38"/>
      <c r="I129" s="152"/>
      <c r="J129" s="38"/>
      <c r="K129" s="38"/>
      <c r="L129" s="42"/>
      <c r="M129" s="250"/>
      <c r="N129" s="251"/>
      <c r="O129" s="89"/>
      <c r="P129" s="89"/>
      <c r="Q129" s="89"/>
      <c r="R129" s="89"/>
      <c r="S129" s="89"/>
      <c r="T129" s="90"/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T129" s="15" t="s">
        <v>211</v>
      </c>
      <c r="AU129" s="15" t="s">
        <v>80</v>
      </c>
    </row>
    <row r="130" s="12" customFormat="1">
      <c r="A130" s="12"/>
      <c r="B130" s="252"/>
      <c r="C130" s="253"/>
      <c r="D130" s="248" t="s">
        <v>213</v>
      </c>
      <c r="E130" s="254" t="s">
        <v>493</v>
      </c>
      <c r="F130" s="255" t="s">
        <v>833</v>
      </c>
      <c r="G130" s="253"/>
      <c r="H130" s="256">
        <v>9.7799999999999994</v>
      </c>
      <c r="I130" s="257"/>
      <c r="J130" s="253"/>
      <c r="K130" s="253"/>
      <c r="L130" s="258"/>
      <c r="M130" s="259"/>
      <c r="N130" s="260"/>
      <c r="O130" s="260"/>
      <c r="P130" s="260"/>
      <c r="Q130" s="260"/>
      <c r="R130" s="260"/>
      <c r="S130" s="260"/>
      <c r="T130" s="261"/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T130" s="262" t="s">
        <v>213</v>
      </c>
      <c r="AU130" s="262" t="s">
        <v>80</v>
      </c>
      <c r="AV130" s="12" t="s">
        <v>95</v>
      </c>
      <c r="AW130" s="12" t="s">
        <v>29</v>
      </c>
      <c r="AX130" s="12" t="s">
        <v>72</v>
      </c>
      <c r="AY130" s="262" t="s">
        <v>203</v>
      </c>
    </row>
    <row r="131" s="12" customFormat="1">
      <c r="A131" s="12"/>
      <c r="B131" s="252"/>
      <c r="C131" s="253"/>
      <c r="D131" s="248" t="s">
        <v>213</v>
      </c>
      <c r="E131" s="254" t="s">
        <v>483</v>
      </c>
      <c r="F131" s="255" t="s">
        <v>834</v>
      </c>
      <c r="G131" s="253"/>
      <c r="H131" s="256">
        <v>38.359999999999999</v>
      </c>
      <c r="I131" s="257"/>
      <c r="J131" s="253"/>
      <c r="K131" s="253"/>
      <c r="L131" s="258"/>
      <c r="M131" s="259"/>
      <c r="N131" s="260"/>
      <c r="O131" s="260"/>
      <c r="P131" s="260"/>
      <c r="Q131" s="260"/>
      <c r="R131" s="260"/>
      <c r="S131" s="260"/>
      <c r="T131" s="261"/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T131" s="262" t="s">
        <v>213</v>
      </c>
      <c r="AU131" s="262" t="s">
        <v>80</v>
      </c>
      <c r="AV131" s="12" t="s">
        <v>95</v>
      </c>
      <c r="AW131" s="12" t="s">
        <v>29</v>
      </c>
      <c r="AX131" s="12" t="s">
        <v>72</v>
      </c>
      <c r="AY131" s="262" t="s">
        <v>203</v>
      </c>
    </row>
    <row r="132" s="12" customFormat="1">
      <c r="A132" s="12"/>
      <c r="B132" s="252"/>
      <c r="C132" s="253"/>
      <c r="D132" s="248" t="s">
        <v>213</v>
      </c>
      <c r="E132" s="254" t="s">
        <v>485</v>
      </c>
      <c r="F132" s="255" t="s">
        <v>835</v>
      </c>
      <c r="G132" s="253"/>
      <c r="H132" s="256">
        <v>34.079999999999998</v>
      </c>
      <c r="I132" s="257"/>
      <c r="J132" s="253"/>
      <c r="K132" s="253"/>
      <c r="L132" s="258"/>
      <c r="M132" s="259"/>
      <c r="N132" s="260"/>
      <c r="O132" s="260"/>
      <c r="P132" s="260"/>
      <c r="Q132" s="260"/>
      <c r="R132" s="260"/>
      <c r="S132" s="260"/>
      <c r="T132" s="261"/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T132" s="262" t="s">
        <v>213</v>
      </c>
      <c r="AU132" s="262" t="s">
        <v>80</v>
      </c>
      <c r="AV132" s="12" t="s">
        <v>95</v>
      </c>
      <c r="AW132" s="12" t="s">
        <v>29</v>
      </c>
      <c r="AX132" s="12" t="s">
        <v>72</v>
      </c>
      <c r="AY132" s="262" t="s">
        <v>203</v>
      </c>
    </row>
    <row r="133" s="12" customFormat="1">
      <c r="A133" s="12"/>
      <c r="B133" s="252"/>
      <c r="C133" s="253"/>
      <c r="D133" s="248" t="s">
        <v>213</v>
      </c>
      <c r="E133" s="254" t="s">
        <v>497</v>
      </c>
      <c r="F133" s="255" t="s">
        <v>498</v>
      </c>
      <c r="G133" s="253"/>
      <c r="H133" s="256">
        <v>82.219999999999999</v>
      </c>
      <c r="I133" s="257"/>
      <c r="J133" s="253"/>
      <c r="K133" s="253"/>
      <c r="L133" s="258"/>
      <c r="M133" s="259"/>
      <c r="N133" s="260"/>
      <c r="O133" s="260"/>
      <c r="P133" s="260"/>
      <c r="Q133" s="260"/>
      <c r="R133" s="260"/>
      <c r="S133" s="260"/>
      <c r="T133" s="261"/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T133" s="262" t="s">
        <v>213</v>
      </c>
      <c r="AU133" s="262" t="s">
        <v>80</v>
      </c>
      <c r="AV133" s="12" t="s">
        <v>95</v>
      </c>
      <c r="AW133" s="12" t="s">
        <v>29</v>
      </c>
      <c r="AX133" s="12" t="s">
        <v>80</v>
      </c>
      <c r="AY133" s="262" t="s">
        <v>203</v>
      </c>
    </row>
    <row r="134" s="2" customFormat="1" ht="16.5" customHeight="1">
      <c r="A134" s="36"/>
      <c r="B134" s="37"/>
      <c r="C134" s="236" t="s">
        <v>95</v>
      </c>
      <c r="D134" s="236" t="s">
        <v>204</v>
      </c>
      <c r="E134" s="237" t="s">
        <v>319</v>
      </c>
      <c r="F134" s="238" t="s">
        <v>310</v>
      </c>
      <c r="G134" s="239" t="s">
        <v>311</v>
      </c>
      <c r="H134" s="240">
        <v>6.4100000000000001</v>
      </c>
      <c r="I134" s="241"/>
      <c r="J134" s="240">
        <f>ROUND(I134*H134,2)</f>
        <v>0</v>
      </c>
      <c r="K134" s="238" t="s">
        <v>208</v>
      </c>
      <c r="L134" s="42"/>
      <c r="M134" s="242" t="s">
        <v>1</v>
      </c>
      <c r="N134" s="243" t="s">
        <v>37</v>
      </c>
      <c r="O134" s="89"/>
      <c r="P134" s="244">
        <f>O134*H134</f>
        <v>0</v>
      </c>
      <c r="Q134" s="244">
        <v>0</v>
      </c>
      <c r="R134" s="244">
        <f>Q134*H134</f>
        <v>0</v>
      </c>
      <c r="S134" s="244">
        <v>0</v>
      </c>
      <c r="T134" s="245">
        <f>S134*H134</f>
        <v>0</v>
      </c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R134" s="246" t="s">
        <v>209</v>
      </c>
      <c r="AT134" s="246" t="s">
        <v>204</v>
      </c>
      <c r="AU134" s="246" t="s">
        <v>80</v>
      </c>
      <c r="AY134" s="15" t="s">
        <v>203</v>
      </c>
      <c r="BE134" s="247">
        <f>IF(N134="základní",J134,0)</f>
        <v>0</v>
      </c>
      <c r="BF134" s="247">
        <f>IF(N134="snížená",J134,0)</f>
        <v>0</v>
      </c>
      <c r="BG134" s="247">
        <f>IF(N134="zákl. přenesená",J134,0)</f>
        <v>0</v>
      </c>
      <c r="BH134" s="247">
        <f>IF(N134="sníž. přenesená",J134,0)</f>
        <v>0</v>
      </c>
      <c r="BI134" s="247">
        <f>IF(N134="nulová",J134,0)</f>
        <v>0</v>
      </c>
      <c r="BJ134" s="15" t="s">
        <v>80</v>
      </c>
      <c r="BK134" s="247">
        <f>ROUND(I134*H134,2)</f>
        <v>0</v>
      </c>
      <c r="BL134" s="15" t="s">
        <v>209</v>
      </c>
      <c r="BM134" s="246" t="s">
        <v>836</v>
      </c>
    </row>
    <row r="135" s="2" customFormat="1">
      <c r="A135" s="36"/>
      <c r="B135" s="37"/>
      <c r="C135" s="38"/>
      <c r="D135" s="248" t="s">
        <v>211</v>
      </c>
      <c r="E135" s="38"/>
      <c r="F135" s="249" t="s">
        <v>313</v>
      </c>
      <c r="G135" s="38"/>
      <c r="H135" s="38"/>
      <c r="I135" s="152"/>
      <c r="J135" s="38"/>
      <c r="K135" s="38"/>
      <c r="L135" s="42"/>
      <c r="M135" s="250"/>
      <c r="N135" s="251"/>
      <c r="O135" s="89"/>
      <c r="P135" s="89"/>
      <c r="Q135" s="89"/>
      <c r="R135" s="89"/>
      <c r="S135" s="89"/>
      <c r="T135" s="90"/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T135" s="15" t="s">
        <v>211</v>
      </c>
      <c r="AU135" s="15" t="s">
        <v>80</v>
      </c>
    </row>
    <row r="136" s="13" customFormat="1">
      <c r="A136" s="13"/>
      <c r="B136" s="267"/>
      <c r="C136" s="268"/>
      <c r="D136" s="248" t="s">
        <v>213</v>
      </c>
      <c r="E136" s="269" t="s">
        <v>1</v>
      </c>
      <c r="F136" s="270" t="s">
        <v>321</v>
      </c>
      <c r="G136" s="268"/>
      <c r="H136" s="269" t="s">
        <v>1</v>
      </c>
      <c r="I136" s="271"/>
      <c r="J136" s="268"/>
      <c r="K136" s="268"/>
      <c r="L136" s="272"/>
      <c r="M136" s="273"/>
      <c r="N136" s="274"/>
      <c r="O136" s="274"/>
      <c r="P136" s="274"/>
      <c r="Q136" s="274"/>
      <c r="R136" s="274"/>
      <c r="S136" s="274"/>
      <c r="T136" s="275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76" t="s">
        <v>213</v>
      </c>
      <c r="AU136" s="276" t="s">
        <v>80</v>
      </c>
      <c r="AV136" s="13" t="s">
        <v>80</v>
      </c>
      <c r="AW136" s="13" t="s">
        <v>29</v>
      </c>
      <c r="AX136" s="13" t="s">
        <v>72</v>
      </c>
      <c r="AY136" s="276" t="s">
        <v>203</v>
      </c>
    </row>
    <row r="137" s="12" customFormat="1">
      <c r="A137" s="12"/>
      <c r="B137" s="252"/>
      <c r="C137" s="253"/>
      <c r="D137" s="248" t="s">
        <v>213</v>
      </c>
      <c r="E137" s="254" t="s">
        <v>500</v>
      </c>
      <c r="F137" s="255" t="s">
        <v>837</v>
      </c>
      <c r="G137" s="253"/>
      <c r="H137" s="256">
        <v>0.77000000000000002</v>
      </c>
      <c r="I137" s="257"/>
      <c r="J137" s="253"/>
      <c r="K137" s="253"/>
      <c r="L137" s="258"/>
      <c r="M137" s="259"/>
      <c r="N137" s="260"/>
      <c r="O137" s="260"/>
      <c r="P137" s="260"/>
      <c r="Q137" s="260"/>
      <c r="R137" s="260"/>
      <c r="S137" s="260"/>
      <c r="T137" s="261"/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T137" s="262" t="s">
        <v>213</v>
      </c>
      <c r="AU137" s="262" t="s">
        <v>80</v>
      </c>
      <c r="AV137" s="12" t="s">
        <v>95</v>
      </c>
      <c r="AW137" s="12" t="s">
        <v>29</v>
      </c>
      <c r="AX137" s="12" t="s">
        <v>72</v>
      </c>
      <c r="AY137" s="262" t="s">
        <v>203</v>
      </c>
    </row>
    <row r="138" s="12" customFormat="1">
      <c r="A138" s="12"/>
      <c r="B138" s="252"/>
      <c r="C138" s="253"/>
      <c r="D138" s="248" t="s">
        <v>213</v>
      </c>
      <c r="E138" s="254" t="s">
        <v>487</v>
      </c>
      <c r="F138" s="255" t="s">
        <v>838</v>
      </c>
      <c r="G138" s="253"/>
      <c r="H138" s="256">
        <v>0.5</v>
      </c>
      <c r="I138" s="257"/>
      <c r="J138" s="253"/>
      <c r="K138" s="253"/>
      <c r="L138" s="258"/>
      <c r="M138" s="259"/>
      <c r="N138" s="260"/>
      <c r="O138" s="260"/>
      <c r="P138" s="260"/>
      <c r="Q138" s="260"/>
      <c r="R138" s="260"/>
      <c r="S138" s="260"/>
      <c r="T138" s="261"/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T138" s="262" t="s">
        <v>213</v>
      </c>
      <c r="AU138" s="262" t="s">
        <v>80</v>
      </c>
      <c r="AV138" s="12" t="s">
        <v>95</v>
      </c>
      <c r="AW138" s="12" t="s">
        <v>29</v>
      </c>
      <c r="AX138" s="12" t="s">
        <v>72</v>
      </c>
      <c r="AY138" s="262" t="s">
        <v>203</v>
      </c>
    </row>
    <row r="139" s="12" customFormat="1">
      <c r="A139" s="12"/>
      <c r="B139" s="252"/>
      <c r="C139" s="253"/>
      <c r="D139" s="248" t="s">
        <v>213</v>
      </c>
      <c r="E139" s="254" t="s">
        <v>503</v>
      </c>
      <c r="F139" s="255" t="s">
        <v>839</v>
      </c>
      <c r="G139" s="253"/>
      <c r="H139" s="256">
        <v>5.1399999999999997</v>
      </c>
      <c r="I139" s="257"/>
      <c r="J139" s="253"/>
      <c r="K139" s="253"/>
      <c r="L139" s="258"/>
      <c r="M139" s="259"/>
      <c r="N139" s="260"/>
      <c r="O139" s="260"/>
      <c r="P139" s="260"/>
      <c r="Q139" s="260"/>
      <c r="R139" s="260"/>
      <c r="S139" s="260"/>
      <c r="T139" s="261"/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T139" s="262" t="s">
        <v>213</v>
      </c>
      <c r="AU139" s="262" t="s">
        <v>80</v>
      </c>
      <c r="AV139" s="12" t="s">
        <v>95</v>
      </c>
      <c r="AW139" s="12" t="s">
        <v>29</v>
      </c>
      <c r="AX139" s="12" t="s">
        <v>72</v>
      </c>
      <c r="AY139" s="262" t="s">
        <v>203</v>
      </c>
    </row>
    <row r="140" s="12" customFormat="1">
      <c r="A140" s="12"/>
      <c r="B140" s="252"/>
      <c r="C140" s="253"/>
      <c r="D140" s="248" t="s">
        <v>213</v>
      </c>
      <c r="E140" s="254" t="s">
        <v>840</v>
      </c>
      <c r="F140" s="255" t="s">
        <v>841</v>
      </c>
      <c r="G140" s="253"/>
      <c r="H140" s="256">
        <v>6.4100000000000001</v>
      </c>
      <c r="I140" s="257"/>
      <c r="J140" s="253"/>
      <c r="K140" s="253"/>
      <c r="L140" s="258"/>
      <c r="M140" s="259"/>
      <c r="N140" s="260"/>
      <c r="O140" s="260"/>
      <c r="P140" s="260"/>
      <c r="Q140" s="260"/>
      <c r="R140" s="260"/>
      <c r="S140" s="260"/>
      <c r="T140" s="261"/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T140" s="262" t="s">
        <v>213</v>
      </c>
      <c r="AU140" s="262" t="s">
        <v>80</v>
      </c>
      <c r="AV140" s="12" t="s">
        <v>95</v>
      </c>
      <c r="AW140" s="12" t="s">
        <v>29</v>
      </c>
      <c r="AX140" s="12" t="s">
        <v>80</v>
      </c>
      <c r="AY140" s="262" t="s">
        <v>203</v>
      </c>
    </row>
    <row r="141" s="11" customFormat="1" ht="25.92" customHeight="1">
      <c r="A141" s="11"/>
      <c r="B141" s="222"/>
      <c r="C141" s="223"/>
      <c r="D141" s="224" t="s">
        <v>71</v>
      </c>
      <c r="E141" s="225" t="s">
        <v>80</v>
      </c>
      <c r="F141" s="225" t="s">
        <v>264</v>
      </c>
      <c r="G141" s="223"/>
      <c r="H141" s="223"/>
      <c r="I141" s="226"/>
      <c r="J141" s="227">
        <f>BK141</f>
        <v>0</v>
      </c>
      <c r="K141" s="223"/>
      <c r="L141" s="228"/>
      <c r="M141" s="229"/>
      <c r="N141" s="230"/>
      <c r="O141" s="230"/>
      <c r="P141" s="231">
        <f>SUM(P142:P183)</f>
        <v>0</v>
      </c>
      <c r="Q141" s="230"/>
      <c r="R141" s="231">
        <f>SUM(R142:R183)</f>
        <v>0</v>
      </c>
      <c r="S141" s="230"/>
      <c r="T141" s="232">
        <f>SUM(T142:T183)</f>
        <v>0</v>
      </c>
      <c r="U141" s="11"/>
      <c r="V141" s="11"/>
      <c r="W141" s="11"/>
      <c r="X141" s="11"/>
      <c r="Y141" s="11"/>
      <c r="Z141" s="11"/>
      <c r="AA141" s="11"/>
      <c r="AB141" s="11"/>
      <c r="AC141" s="11"/>
      <c r="AD141" s="11"/>
      <c r="AE141" s="11"/>
      <c r="AR141" s="233" t="s">
        <v>80</v>
      </c>
      <c r="AT141" s="234" t="s">
        <v>71</v>
      </c>
      <c r="AU141" s="234" t="s">
        <v>72</v>
      </c>
      <c r="AY141" s="233" t="s">
        <v>203</v>
      </c>
      <c r="BK141" s="235">
        <f>SUM(BK142:BK183)</f>
        <v>0</v>
      </c>
    </row>
    <row r="142" s="2" customFormat="1" ht="16.5" customHeight="1">
      <c r="A142" s="36"/>
      <c r="B142" s="37"/>
      <c r="C142" s="236" t="s">
        <v>221</v>
      </c>
      <c r="D142" s="236" t="s">
        <v>204</v>
      </c>
      <c r="E142" s="237" t="s">
        <v>842</v>
      </c>
      <c r="F142" s="238" t="s">
        <v>843</v>
      </c>
      <c r="G142" s="239" t="s">
        <v>311</v>
      </c>
      <c r="H142" s="240">
        <v>34.079999999999998</v>
      </c>
      <c r="I142" s="241"/>
      <c r="J142" s="240">
        <f>ROUND(I142*H142,2)</f>
        <v>0</v>
      </c>
      <c r="K142" s="238" t="s">
        <v>208</v>
      </c>
      <c r="L142" s="42"/>
      <c r="M142" s="242" t="s">
        <v>1</v>
      </c>
      <c r="N142" s="243" t="s">
        <v>37</v>
      </c>
      <c r="O142" s="89"/>
      <c r="P142" s="244">
        <f>O142*H142</f>
        <v>0</v>
      </c>
      <c r="Q142" s="244">
        <v>0</v>
      </c>
      <c r="R142" s="244">
        <f>Q142*H142</f>
        <v>0</v>
      </c>
      <c r="S142" s="244">
        <v>0</v>
      </c>
      <c r="T142" s="245">
        <f>S142*H142</f>
        <v>0</v>
      </c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R142" s="246" t="s">
        <v>209</v>
      </c>
      <c r="AT142" s="246" t="s">
        <v>204</v>
      </c>
      <c r="AU142" s="246" t="s">
        <v>80</v>
      </c>
      <c r="AY142" s="15" t="s">
        <v>203</v>
      </c>
      <c r="BE142" s="247">
        <f>IF(N142="základní",J142,0)</f>
        <v>0</v>
      </c>
      <c r="BF142" s="247">
        <f>IF(N142="snížená",J142,0)</f>
        <v>0</v>
      </c>
      <c r="BG142" s="247">
        <f>IF(N142="zákl. přenesená",J142,0)</f>
        <v>0</v>
      </c>
      <c r="BH142" s="247">
        <f>IF(N142="sníž. přenesená",J142,0)</f>
        <v>0</v>
      </c>
      <c r="BI142" s="247">
        <f>IF(N142="nulová",J142,0)</f>
        <v>0</v>
      </c>
      <c r="BJ142" s="15" t="s">
        <v>80</v>
      </c>
      <c r="BK142" s="247">
        <f>ROUND(I142*H142,2)</f>
        <v>0</v>
      </c>
      <c r="BL142" s="15" t="s">
        <v>209</v>
      </c>
      <c r="BM142" s="246" t="s">
        <v>844</v>
      </c>
    </row>
    <row r="143" s="2" customFormat="1">
      <c r="A143" s="36"/>
      <c r="B143" s="37"/>
      <c r="C143" s="38"/>
      <c r="D143" s="248" t="s">
        <v>211</v>
      </c>
      <c r="E143" s="38"/>
      <c r="F143" s="249" t="s">
        <v>327</v>
      </c>
      <c r="G143" s="38"/>
      <c r="H143" s="38"/>
      <c r="I143" s="152"/>
      <c r="J143" s="38"/>
      <c r="K143" s="38"/>
      <c r="L143" s="42"/>
      <c r="M143" s="250"/>
      <c r="N143" s="251"/>
      <c r="O143" s="89"/>
      <c r="P143" s="89"/>
      <c r="Q143" s="89"/>
      <c r="R143" s="89"/>
      <c r="S143" s="89"/>
      <c r="T143" s="90"/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T143" s="15" t="s">
        <v>211</v>
      </c>
      <c r="AU143" s="15" t="s">
        <v>80</v>
      </c>
    </row>
    <row r="144" s="12" customFormat="1">
      <c r="A144" s="12"/>
      <c r="B144" s="252"/>
      <c r="C144" s="253"/>
      <c r="D144" s="248" t="s">
        <v>213</v>
      </c>
      <c r="E144" s="254" t="s">
        <v>231</v>
      </c>
      <c r="F144" s="255" t="s">
        <v>845</v>
      </c>
      <c r="G144" s="253"/>
      <c r="H144" s="256">
        <v>34.079999999999998</v>
      </c>
      <c r="I144" s="257"/>
      <c r="J144" s="253"/>
      <c r="K144" s="253"/>
      <c r="L144" s="258"/>
      <c r="M144" s="259"/>
      <c r="N144" s="260"/>
      <c r="O144" s="260"/>
      <c r="P144" s="260"/>
      <c r="Q144" s="260"/>
      <c r="R144" s="260"/>
      <c r="S144" s="260"/>
      <c r="T144" s="261"/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T144" s="262" t="s">
        <v>213</v>
      </c>
      <c r="AU144" s="262" t="s">
        <v>80</v>
      </c>
      <c r="AV144" s="12" t="s">
        <v>95</v>
      </c>
      <c r="AW144" s="12" t="s">
        <v>29</v>
      </c>
      <c r="AX144" s="12" t="s">
        <v>80</v>
      </c>
      <c r="AY144" s="262" t="s">
        <v>203</v>
      </c>
    </row>
    <row r="145" s="2" customFormat="1" ht="16.5" customHeight="1">
      <c r="A145" s="36"/>
      <c r="B145" s="37"/>
      <c r="C145" s="236" t="s">
        <v>209</v>
      </c>
      <c r="D145" s="236" t="s">
        <v>204</v>
      </c>
      <c r="E145" s="237" t="s">
        <v>323</v>
      </c>
      <c r="F145" s="238" t="s">
        <v>324</v>
      </c>
      <c r="G145" s="239" t="s">
        <v>325</v>
      </c>
      <c r="H145" s="240">
        <v>11.18</v>
      </c>
      <c r="I145" s="241"/>
      <c r="J145" s="240">
        <f>ROUND(I145*H145,2)</f>
        <v>0</v>
      </c>
      <c r="K145" s="238" t="s">
        <v>208</v>
      </c>
      <c r="L145" s="42"/>
      <c r="M145" s="242" t="s">
        <v>1</v>
      </c>
      <c r="N145" s="243" t="s">
        <v>37</v>
      </c>
      <c r="O145" s="89"/>
      <c r="P145" s="244">
        <f>O145*H145</f>
        <v>0</v>
      </c>
      <c r="Q145" s="244">
        <v>0</v>
      </c>
      <c r="R145" s="244">
        <f>Q145*H145</f>
        <v>0</v>
      </c>
      <c r="S145" s="244">
        <v>0</v>
      </c>
      <c r="T145" s="245">
        <f>S145*H145</f>
        <v>0</v>
      </c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R145" s="246" t="s">
        <v>209</v>
      </c>
      <c r="AT145" s="246" t="s">
        <v>204</v>
      </c>
      <c r="AU145" s="246" t="s">
        <v>80</v>
      </c>
      <c r="AY145" s="15" t="s">
        <v>203</v>
      </c>
      <c r="BE145" s="247">
        <f>IF(N145="základní",J145,0)</f>
        <v>0</v>
      </c>
      <c r="BF145" s="247">
        <f>IF(N145="snížená",J145,0)</f>
        <v>0</v>
      </c>
      <c r="BG145" s="247">
        <f>IF(N145="zákl. přenesená",J145,0)</f>
        <v>0</v>
      </c>
      <c r="BH145" s="247">
        <f>IF(N145="sníž. přenesená",J145,0)</f>
        <v>0</v>
      </c>
      <c r="BI145" s="247">
        <f>IF(N145="nulová",J145,0)</f>
        <v>0</v>
      </c>
      <c r="BJ145" s="15" t="s">
        <v>80</v>
      </c>
      <c r="BK145" s="247">
        <f>ROUND(I145*H145,2)</f>
        <v>0</v>
      </c>
      <c r="BL145" s="15" t="s">
        <v>209</v>
      </c>
      <c r="BM145" s="246" t="s">
        <v>846</v>
      </c>
    </row>
    <row r="146" s="2" customFormat="1">
      <c r="A146" s="36"/>
      <c r="B146" s="37"/>
      <c r="C146" s="38"/>
      <c r="D146" s="248" t="s">
        <v>211</v>
      </c>
      <c r="E146" s="38"/>
      <c r="F146" s="249" t="s">
        <v>327</v>
      </c>
      <c r="G146" s="38"/>
      <c r="H146" s="38"/>
      <c r="I146" s="152"/>
      <c r="J146" s="38"/>
      <c r="K146" s="38"/>
      <c r="L146" s="42"/>
      <c r="M146" s="250"/>
      <c r="N146" s="251"/>
      <c r="O146" s="89"/>
      <c r="P146" s="89"/>
      <c r="Q146" s="89"/>
      <c r="R146" s="89"/>
      <c r="S146" s="89"/>
      <c r="T146" s="90"/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T146" s="15" t="s">
        <v>211</v>
      </c>
      <c r="AU146" s="15" t="s">
        <v>80</v>
      </c>
    </row>
    <row r="147" s="12" customFormat="1">
      <c r="A147" s="12"/>
      <c r="B147" s="252"/>
      <c r="C147" s="253"/>
      <c r="D147" s="248" t="s">
        <v>213</v>
      </c>
      <c r="E147" s="254" t="s">
        <v>339</v>
      </c>
      <c r="F147" s="255" t="s">
        <v>847</v>
      </c>
      <c r="G147" s="253"/>
      <c r="H147" s="256">
        <v>11.18</v>
      </c>
      <c r="I147" s="257"/>
      <c r="J147" s="253"/>
      <c r="K147" s="253"/>
      <c r="L147" s="258"/>
      <c r="M147" s="259"/>
      <c r="N147" s="260"/>
      <c r="O147" s="260"/>
      <c r="P147" s="260"/>
      <c r="Q147" s="260"/>
      <c r="R147" s="260"/>
      <c r="S147" s="260"/>
      <c r="T147" s="261"/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T147" s="262" t="s">
        <v>213</v>
      </c>
      <c r="AU147" s="262" t="s">
        <v>80</v>
      </c>
      <c r="AV147" s="12" t="s">
        <v>95</v>
      </c>
      <c r="AW147" s="12" t="s">
        <v>29</v>
      </c>
      <c r="AX147" s="12" t="s">
        <v>80</v>
      </c>
      <c r="AY147" s="262" t="s">
        <v>203</v>
      </c>
    </row>
    <row r="148" s="2" customFormat="1" ht="16.5" customHeight="1">
      <c r="A148" s="36"/>
      <c r="B148" s="37"/>
      <c r="C148" s="236" t="s">
        <v>233</v>
      </c>
      <c r="D148" s="236" t="s">
        <v>204</v>
      </c>
      <c r="E148" s="237" t="s">
        <v>330</v>
      </c>
      <c r="F148" s="238" t="s">
        <v>707</v>
      </c>
      <c r="G148" s="239" t="s">
        <v>311</v>
      </c>
      <c r="H148" s="240">
        <v>7.2800000000000002</v>
      </c>
      <c r="I148" s="241"/>
      <c r="J148" s="240">
        <f>ROUND(I148*H148,2)</f>
        <v>0</v>
      </c>
      <c r="K148" s="238" t="s">
        <v>208</v>
      </c>
      <c r="L148" s="42"/>
      <c r="M148" s="242" t="s">
        <v>1</v>
      </c>
      <c r="N148" s="243" t="s">
        <v>37</v>
      </c>
      <c r="O148" s="89"/>
      <c r="P148" s="244">
        <f>O148*H148</f>
        <v>0</v>
      </c>
      <c r="Q148" s="244">
        <v>0</v>
      </c>
      <c r="R148" s="244">
        <f>Q148*H148</f>
        <v>0</v>
      </c>
      <c r="S148" s="244">
        <v>0</v>
      </c>
      <c r="T148" s="245">
        <f>S148*H148</f>
        <v>0</v>
      </c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R148" s="246" t="s">
        <v>209</v>
      </c>
      <c r="AT148" s="246" t="s">
        <v>204</v>
      </c>
      <c r="AU148" s="246" t="s">
        <v>80</v>
      </c>
      <c r="AY148" s="15" t="s">
        <v>203</v>
      </c>
      <c r="BE148" s="247">
        <f>IF(N148="základní",J148,0)</f>
        <v>0</v>
      </c>
      <c r="BF148" s="247">
        <f>IF(N148="snížená",J148,0)</f>
        <v>0</v>
      </c>
      <c r="BG148" s="247">
        <f>IF(N148="zákl. přenesená",J148,0)</f>
        <v>0</v>
      </c>
      <c r="BH148" s="247">
        <f>IF(N148="sníž. přenesená",J148,0)</f>
        <v>0</v>
      </c>
      <c r="BI148" s="247">
        <f>IF(N148="nulová",J148,0)</f>
        <v>0</v>
      </c>
      <c r="BJ148" s="15" t="s">
        <v>80</v>
      </c>
      <c r="BK148" s="247">
        <f>ROUND(I148*H148,2)</f>
        <v>0</v>
      </c>
      <c r="BL148" s="15" t="s">
        <v>209</v>
      </c>
      <c r="BM148" s="246" t="s">
        <v>848</v>
      </c>
    </row>
    <row r="149" s="2" customFormat="1">
      <c r="A149" s="36"/>
      <c r="B149" s="37"/>
      <c r="C149" s="38"/>
      <c r="D149" s="248" t="s">
        <v>211</v>
      </c>
      <c r="E149" s="38"/>
      <c r="F149" s="249" t="s">
        <v>327</v>
      </c>
      <c r="G149" s="38"/>
      <c r="H149" s="38"/>
      <c r="I149" s="152"/>
      <c r="J149" s="38"/>
      <c r="K149" s="38"/>
      <c r="L149" s="42"/>
      <c r="M149" s="250"/>
      <c r="N149" s="251"/>
      <c r="O149" s="89"/>
      <c r="P149" s="89"/>
      <c r="Q149" s="89"/>
      <c r="R149" s="89"/>
      <c r="S149" s="89"/>
      <c r="T149" s="90"/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T149" s="15" t="s">
        <v>211</v>
      </c>
      <c r="AU149" s="15" t="s">
        <v>80</v>
      </c>
    </row>
    <row r="150" s="12" customFormat="1">
      <c r="A150" s="12"/>
      <c r="B150" s="252"/>
      <c r="C150" s="253"/>
      <c r="D150" s="248" t="s">
        <v>213</v>
      </c>
      <c r="E150" s="254" t="s">
        <v>226</v>
      </c>
      <c r="F150" s="255" t="s">
        <v>849</v>
      </c>
      <c r="G150" s="253"/>
      <c r="H150" s="256">
        <v>7.2800000000000002</v>
      </c>
      <c r="I150" s="257"/>
      <c r="J150" s="253"/>
      <c r="K150" s="253"/>
      <c r="L150" s="258"/>
      <c r="M150" s="259"/>
      <c r="N150" s="260"/>
      <c r="O150" s="260"/>
      <c r="P150" s="260"/>
      <c r="Q150" s="260"/>
      <c r="R150" s="260"/>
      <c r="S150" s="260"/>
      <c r="T150" s="261"/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T150" s="262" t="s">
        <v>213</v>
      </c>
      <c r="AU150" s="262" t="s">
        <v>80</v>
      </c>
      <c r="AV150" s="12" t="s">
        <v>95</v>
      </c>
      <c r="AW150" s="12" t="s">
        <v>29</v>
      </c>
      <c r="AX150" s="12" t="s">
        <v>80</v>
      </c>
      <c r="AY150" s="262" t="s">
        <v>203</v>
      </c>
    </row>
    <row r="151" s="2" customFormat="1" ht="16.5" customHeight="1">
      <c r="A151" s="36"/>
      <c r="B151" s="37"/>
      <c r="C151" s="236" t="s">
        <v>239</v>
      </c>
      <c r="D151" s="236" t="s">
        <v>204</v>
      </c>
      <c r="E151" s="237" t="s">
        <v>335</v>
      </c>
      <c r="F151" s="238" t="s">
        <v>336</v>
      </c>
      <c r="G151" s="239" t="s">
        <v>325</v>
      </c>
      <c r="H151" s="240">
        <v>209.19999999999999</v>
      </c>
      <c r="I151" s="241"/>
      <c r="J151" s="240">
        <f>ROUND(I151*H151,2)</f>
        <v>0</v>
      </c>
      <c r="K151" s="238" t="s">
        <v>208</v>
      </c>
      <c r="L151" s="42"/>
      <c r="M151" s="242" t="s">
        <v>1</v>
      </c>
      <c r="N151" s="243" t="s">
        <v>37</v>
      </c>
      <c r="O151" s="89"/>
      <c r="P151" s="244">
        <f>O151*H151</f>
        <v>0</v>
      </c>
      <c r="Q151" s="244">
        <v>0</v>
      </c>
      <c r="R151" s="244">
        <f>Q151*H151</f>
        <v>0</v>
      </c>
      <c r="S151" s="244">
        <v>0</v>
      </c>
      <c r="T151" s="245">
        <f>S151*H151</f>
        <v>0</v>
      </c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R151" s="246" t="s">
        <v>209</v>
      </c>
      <c r="AT151" s="246" t="s">
        <v>204</v>
      </c>
      <c r="AU151" s="246" t="s">
        <v>80</v>
      </c>
      <c r="AY151" s="15" t="s">
        <v>203</v>
      </c>
      <c r="BE151" s="247">
        <f>IF(N151="základní",J151,0)</f>
        <v>0</v>
      </c>
      <c r="BF151" s="247">
        <f>IF(N151="snížená",J151,0)</f>
        <v>0</v>
      </c>
      <c r="BG151" s="247">
        <f>IF(N151="zákl. přenesená",J151,0)</f>
        <v>0</v>
      </c>
      <c r="BH151" s="247">
        <f>IF(N151="sníž. přenesená",J151,0)</f>
        <v>0</v>
      </c>
      <c r="BI151" s="247">
        <f>IF(N151="nulová",J151,0)</f>
        <v>0</v>
      </c>
      <c r="BJ151" s="15" t="s">
        <v>80</v>
      </c>
      <c r="BK151" s="247">
        <f>ROUND(I151*H151,2)</f>
        <v>0</v>
      </c>
      <c r="BL151" s="15" t="s">
        <v>209</v>
      </c>
      <c r="BM151" s="246" t="s">
        <v>850</v>
      </c>
    </row>
    <row r="152" s="2" customFormat="1">
      <c r="A152" s="36"/>
      <c r="B152" s="37"/>
      <c r="C152" s="38"/>
      <c r="D152" s="248" t="s">
        <v>211</v>
      </c>
      <c r="E152" s="38"/>
      <c r="F152" s="249" t="s">
        <v>338</v>
      </c>
      <c r="G152" s="38"/>
      <c r="H152" s="38"/>
      <c r="I152" s="152"/>
      <c r="J152" s="38"/>
      <c r="K152" s="38"/>
      <c r="L152" s="42"/>
      <c r="M152" s="250"/>
      <c r="N152" s="251"/>
      <c r="O152" s="89"/>
      <c r="P152" s="89"/>
      <c r="Q152" s="89"/>
      <c r="R152" s="89"/>
      <c r="S152" s="89"/>
      <c r="T152" s="90"/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T152" s="15" t="s">
        <v>211</v>
      </c>
      <c r="AU152" s="15" t="s">
        <v>80</v>
      </c>
    </row>
    <row r="153" s="12" customFormat="1">
      <c r="A153" s="12"/>
      <c r="B153" s="252"/>
      <c r="C153" s="253"/>
      <c r="D153" s="248" t="s">
        <v>213</v>
      </c>
      <c r="E153" s="254" t="s">
        <v>382</v>
      </c>
      <c r="F153" s="255" t="s">
        <v>851</v>
      </c>
      <c r="G153" s="253"/>
      <c r="H153" s="256">
        <v>209.19999999999999</v>
      </c>
      <c r="I153" s="257"/>
      <c r="J153" s="253"/>
      <c r="K153" s="253"/>
      <c r="L153" s="258"/>
      <c r="M153" s="259"/>
      <c r="N153" s="260"/>
      <c r="O153" s="260"/>
      <c r="P153" s="260"/>
      <c r="Q153" s="260"/>
      <c r="R153" s="260"/>
      <c r="S153" s="260"/>
      <c r="T153" s="261"/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T153" s="262" t="s">
        <v>213</v>
      </c>
      <c r="AU153" s="262" t="s">
        <v>80</v>
      </c>
      <c r="AV153" s="12" t="s">
        <v>95</v>
      </c>
      <c r="AW153" s="12" t="s">
        <v>29</v>
      </c>
      <c r="AX153" s="12" t="s">
        <v>80</v>
      </c>
      <c r="AY153" s="262" t="s">
        <v>203</v>
      </c>
    </row>
    <row r="154" s="2" customFormat="1" ht="16.5" customHeight="1">
      <c r="A154" s="36"/>
      <c r="B154" s="37"/>
      <c r="C154" s="236" t="s">
        <v>246</v>
      </c>
      <c r="D154" s="236" t="s">
        <v>204</v>
      </c>
      <c r="E154" s="237" t="s">
        <v>347</v>
      </c>
      <c r="F154" s="238" t="s">
        <v>348</v>
      </c>
      <c r="G154" s="239" t="s">
        <v>311</v>
      </c>
      <c r="H154" s="240">
        <v>1.04</v>
      </c>
      <c r="I154" s="241"/>
      <c r="J154" s="240">
        <f>ROUND(I154*H154,2)</f>
        <v>0</v>
      </c>
      <c r="K154" s="238" t="s">
        <v>208</v>
      </c>
      <c r="L154" s="42"/>
      <c r="M154" s="242" t="s">
        <v>1</v>
      </c>
      <c r="N154" s="243" t="s">
        <v>37</v>
      </c>
      <c r="O154" s="89"/>
      <c r="P154" s="244">
        <f>O154*H154</f>
        <v>0</v>
      </c>
      <c r="Q154" s="244">
        <v>0</v>
      </c>
      <c r="R154" s="244">
        <f>Q154*H154</f>
        <v>0</v>
      </c>
      <c r="S154" s="244">
        <v>0</v>
      </c>
      <c r="T154" s="245">
        <f>S154*H154</f>
        <v>0</v>
      </c>
      <c r="U154" s="36"/>
      <c r="V154" s="36"/>
      <c r="W154" s="36"/>
      <c r="X154" s="36"/>
      <c r="Y154" s="36"/>
      <c r="Z154" s="36"/>
      <c r="AA154" s="36"/>
      <c r="AB154" s="36"/>
      <c r="AC154" s="36"/>
      <c r="AD154" s="36"/>
      <c r="AE154" s="36"/>
      <c r="AR154" s="246" t="s">
        <v>209</v>
      </c>
      <c r="AT154" s="246" t="s">
        <v>204</v>
      </c>
      <c r="AU154" s="246" t="s">
        <v>80</v>
      </c>
      <c r="AY154" s="15" t="s">
        <v>203</v>
      </c>
      <c r="BE154" s="247">
        <f>IF(N154="základní",J154,0)</f>
        <v>0</v>
      </c>
      <c r="BF154" s="247">
        <f>IF(N154="snížená",J154,0)</f>
        <v>0</v>
      </c>
      <c r="BG154" s="247">
        <f>IF(N154="zákl. přenesená",J154,0)</f>
        <v>0</v>
      </c>
      <c r="BH154" s="247">
        <f>IF(N154="sníž. přenesená",J154,0)</f>
        <v>0</v>
      </c>
      <c r="BI154" s="247">
        <f>IF(N154="nulová",J154,0)</f>
        <v>0</v>
      </c>
      <c r="BJ154" s="15" t="s">
        <v>80</v>
      </c>
      <c r="BK154" s="247">
        <f>ROUND(I154*H154,2)</f>
        <v>0</v>
      </c>
      <c r="BL154" s="15" t="s">
        <v>209</v>
      </c>
      <c r="BM154" s="246" t="s">
        <v>852</v>
      </c>
    </row>
    <row r="155" s="2" customFormat="1">
      <c r="A155" s="36"/>
      <c r="B155" s="37"/>
      <c r="C155" s="38"/>
      <c r="D155" s="248" t="s">
        <v>211</v>
      </c>
      <c r="E155" s="38"/>
      <c r="F155" s="249" t="s">
        <v>350</v>
      </c>
      <c r="G155" s="38"/>
      <c r="H155" s="38"/>
      <c r="I155" s="152"/>
      <c r="J155" s="38"/>
      <c r="K155" s="38"/>
      <c r="L155" s="42"/>
      <c r="M155" s="250"/>
      <c r="N155" s="251"/>
      <c r="O155" s="89"/>
      <c r="P155" s="89"/>
      <c r="Q155" s="89"/>
      <c r="R155" s="89"/>
      <c r="S155" s="89"/>
      <c r="T155" s="90"/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T155" s="15" t="s">
        <v>211</v>
      </c>
      <c r="AU155" s="15" t="s">
        <v>80</v>
      </c>
    </row>
    <row r="156" s="12" customFormat="1">
      <c r="A156" s="12"/>
      <c r="B156" s="252"/>
      <c r="C156" s="253"/>
      <c r="D156" s="248" t="s">
        <v>213</v>
      </c>
      <c r="E156" s="254" t="s">
        <v>328</v>
      </c>
      <c r="F156" s="255" t="s">
        <v>853</v>
      </c>
      <c r="G156" s="253"/>
      <c r="H156" s="256">
        <v>1.04</v>
      </c>
      <c r="I156" s="257"/>
      <c r="J156" s="253"/>
      <c r="K156" s="253"/>
      <c r="L156" s="258"/>
      <c r="M156" s="259"/>
      <c r="N156" s="260"/>
      <c r="O156" s="260"/>
      <c r="P156" s="260"/>
      <c r="Q156" s="260"/>
      <c r="R156" s="260"/>
      <c r="S156" s="260"/>
      <c r="T156" s="261"/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T156" s="262" t="s">
        <v>213</v>
      </c>
      <c r="AU156" s="262" t="s">
        <v>80</v>
      </c>
      <c r="AV156" s="12" t="s">
        <v>95</v>
      </c>
      <c r="AW156" s="12" t="s">
        <v>29</v>
      </c>
      <c r="AX156" s="12" t="s">
        <v>80</v>
      </c>
      <c r="AY156" s="262" t="s">
        <v>203</v>
      </c>
    </row>
    <row r="157" s="2" customFormat="1" ht="16.5" customHeight="1">
      <c r="A157" s="36"/>
      <c r="B157" s="37"/>
      <c r="C157" s="236" t="s">
        <v>355</v>
      </c>
      <c r="D157" s="236" t="s">
        <v>204</v>
      </c>
      <c r="E157" s="237" t="s">
        <v>356</v>
      </c>
      <c r="F157" s="238" t="s">
        <v>357</v>
      </c>
      <c r="G157" s="239" t="s">
        <v>311</v>
      </c>
      <c r="H157" s="240">
        <v>9.7799999999999994</v>
      </c>
      <c r="I157" s="241"/>
      <c r="J157" s="240">
        <f>ROUND(I157*H157,2)</f>
        <v>0</v>
      </c>
      <c r="K157" s="238" t="s">
        <v>208</v>
      </c>
      <c r="L157" s="42"/>
      <c r="M157" s="242" t="s">
        <v>1</v>
      </c>
      <c r="N157" s="243" t="s">
        <v>37</v>
      </c>
      <c r="O157" s="89"/>
      <c r="P157" s="244">
        <f>O157*H157</f>
        <v>0</v>
      </c>
      <c r="Q157" s="244">
        <v>0</v>
      </c>
      <c r="R157" s="244">
        <f>Q157*H157</f>
        <v>0</v>
      </c>
      <c r="S157" s="244">
        <v>0</v>
      </c>
      <c r="T157" s="245">
        <f>S157*H157</f>
        <v>0</v>
      </c>
      <c r="U157" s="36"/>
      <c r="V157" s="36"/>
      <c r="W157" s="36"/>
      <c r="X157" s="36"/>
      <c r="Y157" s="36"/>
      <c r="Z157" s="36"/>
      <c r="AA157" s="36"/>
      <c r="AB157" s="36"/>
      <c r="AC157" s="36"/>
      <c r="AD157" s="36"/>
      <c r="AE157" s="36"/>
      <c r="AR157" s="246" t="s">
        <v>209</v>
      </c>
      <c r="AT157" s="246" t="s">
        <v>204</v>
      </c>
      <c r="AU157" s="246" t="s">
        <v>80</v>
      </c>
      <c r="AY157" s="15" t="s">
        <v>203</v>
      </c>
      <c r="BE157" s="247">
        <f>IF(N157="základní",J157,0)</f>
        <v>0</v>
      </c>
      <c r="BF157" s="247">
        <f>IF(N157="snížená",J157,0)</f>
        <v>0</v>
      </c>
      <c r="BG157" s="247">
        <f>IF(N157="zákl. přenesená",J157,0)</f>
        <v>0</v>
      </c>
      <c r="BH157" s="247">
        <f>IF(N157="sníž. přenesená",J157,0)</f>
        <v>0</v>
      </c>
      <c r="BI157" s="247">
        <f>IF(N157="nulová",J157,0)</f>
        <v>0</v>
      </c>
      <c r="BJ157" s="15" t="s">
        <v>80</v>
      </c>
      <c r="BK157" s="247">
        <f>ROUND(I157*H157,2)</f>
        <v>0</v>
      </c>
      <c r="BL157" s="15" t="s">
        <v>209</v>
      </c>
      <c r="BM157" s="246" t="s">
        <v>854</v>
      </c>
    </row>
    <row r="158" s="2" customFormat="1">
      <c r="A158" s="36"/>
      <c r="B158" s="37"/>
      <c r="C158" s="38"/>
      <c r="D158" s="248" t="s">
        <v>211</v>
      </c>
      <c r="E158" s="38"/>
      <c r="F158" s="249" t="s">
        <v>350</v>
      </c>
      <c r="G158" s="38"/>
      <c r="H158" s="38"/>
      <c r="I158" s="152"/>
      <c r="J158" s="38"/>
      <c r="K158" s="38"/>
      <c r="L158" s="42"/>
      <c r="M158" s="250"/>
      <c r="N158" s="251"/>
      <c r="O158" s="89"/>
      <c r="P158" s="89"/>
      <c r="Q158" s="89"/>
      <c r="R158" s="89"/>
      <c r="S158" s="89"/>
      <c r="T158" s="90"/>
      <c r="U158" s="36"/>
      <c r="V158" s="36"/>
      <c r="W158" s="36"/>
      <c r="X158" s="36"/>
      <c r="Y158" s="36"/>
      <c r="Z158" s="36"/>
      <c r="AA158" s="36"/>
      <c r="AB158" s="36"/>
      <c r="AC158" s="36"/>
      <c r="AD158" s="36"/>
      <c r="AE158" s="36"/>
      <c r="AT158" s="15" t="s">
        <v>211</v>
      </c>
      <c r="AU158" s="15" t="s">
        <v>80</v>
      </c>
    </row>
    <row r="159" s="12" customFormat="1">
      <c r="A159" s="12"/>
      <c r="B159" s="252"/>
      <c r="C159" s="253"/>
      <c r="D159" s="248" t="s">
        <v>213</v>
      </c>
      <c r="E159" s="254" t="s">
        <v>244</v>
      </c>
      <c r="F159" s="255" t="s">
        <v>855</v>
      </c>
      <c r="G159" s="253"/>
      <c r="H159" s="256">
        <v>9.7799999999999994</v>
      </c>
      <c r="I159" s="257"/>
      <c r="J159" s="253"/>
      <c r="K159" s="253"/>
      <c r="L159" s="258"/>
      <c r="M159" s="259"/>
      <c r="N159" s="260"/>
      <c r="O159" s="260"/>
      <c r="P159" s="260"/>
      <c r="Q159" s="260"/>
      <c r="R159" s="260"/>
      <c r="S159" s="260"/>
      <c r="T159" s="261"/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T159" s="262" t="s">
        <v>213</v>
      </c>
      <c r="AU159" s="262" t="s">
        <v>80</v>
      </c>
      <c r="AV159" s="12" t="s">
        <v>95</v>
      </c>
      <c r="AW159" s="12" t="s">
        <v>29</v>
      </c>
      <c r="AX159" s="12" t="s">
        <v>80</v>
      </c>
      <c r="AY159" s="262" t="s">
        <v>203</v>
      </c>
    </row>
    <row r="160" s="2" customFormat="1" ht="16.5" customHeight="1">
      <c r="A160" s="36"/>
      <c r="B160" s="37"/>
      <c r="C160" s="236" t="s">
        <v>275</v>
      </c>
      <c r="D160" s="236" t="s">
        <v>204</v>
      </c>
      <c r="E160" s="237" t="s">
        <v>360</v>
      </c>
      <c r="F160" s="238" t="s">
        <v>361</v>
      </c>
      <c r="G160" s="239" t="s">
        <v>311</v>
      </c>
      <c r="H160" s="240">
        <v>1.04</v>
      </c>
      <c r="I160" s="241"/>
      <c r="J160" s="240">
        <f>ROUND(I160*H160,2)</f>
        <v>0</v>
      </c>
      <c r="K160" s="238" t="s">
        <v>208</v>
      </c>
      <c r="L160" s="42"/>
      <c r="M160" s="242" t="s">
        <v>1</v>
      </c>
      <c r="N160" s="243" t="s">
        <v>37</v>
      </c>
      <c r="O160" s="89"/>
      <c r="P160" s="244">
        <f>O160*H160</f>
        <v>0</v>
      </c>
      <c r="Q160" s="244">
        <v>0</v>
      </c>
      <c r="R160" s="244">
        <f>Q160*H160</f>
        <v>0</v>
      </c>
      <c r="S160" s="244">
        <v>0</v>
      </c>
      <c r="T160" s="245">
        <f>S160*H160</f>
        <v>0</v>
      </c>
      <c r="U160" s="36"/>
      <c r="V160" s="36"/>
      <c r="W160" s="36"/>
      <c r="X160" s="36"/>
      <c r="Y160" s="36"/>
      <c r="Z160" s="36"/>
      <c r="AA160" s="36"/>
      <c r="AB160" s="36"/>
      <c r="AC160" s="36"/>
      <c r="AD160" s="36"/>
      <c r="AE160" s="36"/>
      <c r="AR160" s="246" t="s">
        <v>209</v>
      </c>
      <c r="AT160" s="246" t="s">
        <v>204</v>
      </c>
      <c r="AU160" s="246" t="s">
        <v>80</v>
      </c>
      <c r="AY160" s="15" t="s">
        <v>203</v>
      </c>
      <c r="BE160" s="247">
        <f>IF(N160="základní",J160,0)</f>
        <v>0</v>
      </c>
      <c r="BF160" s="247">
        <f>IF(N160="snížená",J160,0)</f>
        <v>0</v>
      </c>
      <c r="BG160" s="247">
        <f>IF(N160="zákl. přenesená",J160,0)</f>
        <v>0</v>
      </c>
      <c r="BH160" s="247">
        <f>IF(N160="sníž. přenesená",J160,0)</f>
        <v>0</v>
      </c>
      <c r="BI160" s="247">
        <f>IF(N160="nulová",J160,0)</f>
        <v>0</v>
      </c>
      <c r="BJ160" s="15" t="s">
        <v>80</v>
      </c>
      <c r="BK160" s="247">
        <f>ROUND(I160*H160,2)</f>
        <v>0</v>
      </c>
      <c r="BL160" s="15" t="s">
        <v>209</v>
      </c>
      <c r="BM160" s="246" t="s">
        <v>856</v>
      </c>
    </row>
    <row r="161" s="2" customFormat="1">
      <c r="A161" s="36"/>
      <c r="B161" s="37"/>
      <c r="C161" s="38"/>
      <c r="D161" s="248" t="s">
        <v>211</v>
      </c>
      <c r="E161" s="38"/>
      <c r="F161" s="249" t="s">
        <v>363</v>
      </c>
      <c r="G161" s="38"/>
      <c r="H161" s="38"/>
      <c r="I161" s="152"/>
      <c r="J161" s="38"/>
      <c r="K161" s="38"/>
      <c r="L161" s="42"/>
      <c r="M161" s="250"/>
      <c r="N161" s="251"/>
      <c r="O161" s="89"/>
      <c r="P161" s="89"/>
      <c r="Q161" s="89"/>
      <c r="R161" s="89"/>
      <c r="S161" s="89"/>
      <c r="T161" s="90"/>
      <c r="U161" s="36"/>
      <c r="V161" s="36"/>
      <c r="W161" s="36"/>
      <c r="X161" s="36"/>
      <c r="Y161" s="36"/>
      <c r="Z161" s="36"/>
      <c r="AA161" s="36"/>
      <c r="AB161" s="36"/>
      <c r="AC161" s="36"/>
      <c r="AD161" s="36"/>
      <c r="AE161" s="36"/>
      <c r="AT161" s="15" t="s">
        <v>211</v>
      </c>
      <c r="AU161" s="15" t="s">
        <v>80</v>
      </c>
    </row>
    <row r="162" s="12" customFormat="1">
      <c r="A162" s="12"/>
      <c r="B162" s="252"/>
      <c r="C162" s="253"/>
      <c r="D162" s="248" t="s">
        <v>213</v>
      </c>
      <c r="E162" s="254" t="s">
        <v>333</v>
      </c>
      <c r="F162" s="255" t="s">
        <v>857</v>
      </c>
      <c r="G162" s="253"/>
      <c r="H162" s="256">
        <v>1.04</v>
      </c>
      <c r="I162" s="257"/>
      <c r="J162" s="253"/>
      <c r="K162" s="253"/>
      <c r="L162" s="258"/>
      <c r="M162" s="259"/>
      <c r="N162" s="260"/>
      <c r="O162" s="260"/>
      <c r="P162" s="260"/>
      <c r="Q162" s="260"/>
      <c r="R162" s="260"/>
      <c r="S162" s="260"/>
      <c r="T162" s="261"/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T162" s="262" t="s">
        <v>213</v>
      </c>
      <c r="AU162" s="262" t="s">
        <v>80</v>
      </c>
      <c r="AV162" s="12" t="s">
        <v>95</v>
      </c>
      <c r="AW162" s="12" t="s">
        <v>29</v>
      </c>
      <c r="AX162" s="12" t="s">
        <v>80</v>
      </c>
      <c r="AY162" s="262" t="s">
        <v>203</v>
      </c>
    </row>
    <row r="163" s="2" customFormat="1" ht="16.5" customHeight="1">
      <c r="A163" s="36"/>
      <c r="B163" s="37"/>
      <c r="C163" s="236" t="s">
        <v>366</v>
      </c>
      <c r="D163" s="236" t="s">
        <v>204</v>
      </c>
      <c r="E163" s="237" t="s">
        <v>520</v>
      </c>
      <c r="F163" s="238" t="s">
        <v>521</v>
      </c>
      <c r="G163" s="239" t="s">
        <v>311</v>
      </c>
      <c r="H163" s="240">
        <v>38.359999999999999</v>
      </c>
      <c r="I163" s="241"/>
      <c r="J163" s="240">
        <f>ROUND(I163*H163,2)</f>
        <v>0</v>
      </c>
      <c r="K163" s="238" t="s">
        <v>208</v>
      </c>
      <c r="L163" s="42"/>
      <c r="M163" s="242" t="s">
        <v>1</v>
      </c>
      <c r="N163" s="243" t="s">
        <v>37</v>
      </c>
      <c r="O163" s="89"/>
      <c r="P163" s="244">
        <f>O163*H163</f>
        <v>0</v>
      </c>
      <c r="Q163" s="244">
        <v>0</v>
      </c>
      <c r="R163" s="244">
        <f>Q163*H163</f>
        <v>0</v>
      </c>
      <c r="S163" s="244">
        <v>0</v>
      </c>
      <c r="T163" s="245">
        <f>S163*H163</f>
        <v>0</v>
      </c>
      <c r="U163" s="36"/>
      <c r="V163" s="36"/>
      <c r="W163" s="36"/>
      <c r="X163" s="36"/>
      <c r="Y163" s="36"/>
      <c r="Z163" s="36"/>
      <c r="AA163" s="36"/>
      <c r="AB163" s="36"/>
      <c r="AC163" s="36"/>
      <c r="AD163" s="36"/>
      <c r="AE163" s="36"/>
      <c r="AR163" s="246" t="s">
        <v>209</v>
      </c>
      <c r="AT163" s="246" t="s">
        <v>204</v>
      </c>
      <c r="AU163" s="246" t="s">
        <v>80</v>
      </c>
      <c r="AY163" s="15" t="s">
        <v>203</v>
      </c>
      <c r="BE163" s="247">
        <f>IF(N163="základní",J163,0)</f>
        <v>0</v>
      </c>
      <c r="BF163" s="247">
        <f>IF(N163="snížená",J163,0)</f>
        <v>0</v>
      </c>
      <c r="BG163" s="247">
        <f>IF(N163="zákl. přenesená",J163,0)</f>
        <v>0</v>
      </c>
      <c r="BH163" s="247">
        <f>IF(N163="sníž. přenesená",J163,0)</f>
        <v>0</v>
      </c>
      <c r="BI163" s="247">
        <f>IF(N163="nulová",J163,0)</f>
        <v>0</v>
      </c>
      <c r="BJ163" s="15" t="s">
        <v>80</v>
      </c>
      <c r="BK163" s="247">
        <f>ROUND(I163*H163,2)</f>
        <v>0</v>
      </c>
      <c r="BL163" s="15" t="s">
        <v>209</v>
      </c>
      <c r="BM163" s="246" t="s">
        <v>858</v>
      </c>
    </row>
    <row r="164" s="2" customFormat="1">
      <c r="A164" s="36"/>
      <c r="B164" s="37"/>
      <c r="C164" s="38"/>
      <c r="D164" s="248" t="s">
        <v>211</v>
      </c>
      <c r="E164" s="38"/>
      <c r="F164" s="249" t="s">
        <v>523</v>
      </c>
      <c r="G164" s="38"/>
      <c r="H164" s="38"/>
      <c r="I164" s="152"/>
      <c r="J164" s="38"/>
      <c r="K164" s="38"/>
      <c r="L164" s="42"/>
      <c r="M164" s="250"/>
      <c r="N164" s="251"/>
      <c r="O164" s="89"/>
      <c r="P164" s="89"/>
      <c r="Q164" s="89"/>
      <c r="R164" s="89"/>
      <c r="S164" s="89"/>
      <c r="T164" s="90"/>
      <c r="U164" s="36"/>
      <c r="V164" s="36"/>
      <c r="W164" s="36"/>
      <c r="X164" s="36"/>
      <c r="Y164" s="36"/>
      <c r="Z164" s="36"/>
      <c r="AA164" s="36"/>
      <c r="AB164" s="36"/>
      <c r="AC164" s="36"/>
      <c r="AD164" s="36"/>
      <c r="AE164" s="36"/>
      <c r="AT164" s="15" t="s">
        <v>211</v>
      </c>
      <c r="AU164" s="15" t="s">
        <v>80</v>
      </c>
    </row>
    <row r="165" s="12" customFormat="1">
      <c r="A165" s="12"/>
      <c r="B165" s="252"/>
      <c r="C165" s="253"/>
      <c r="D165" s="248" t="s">
        <v>213</v>
      </c>
      <c r="E165" s="254" t="s">
        <v>250</v>
      </c>
      <c r="F165" s="255" t="s">
        <v>859</v>
      </c>
      <c r="G165" s="253"/>
      <c r="H165" s="256">
        <v>38.359999999999999</v>
      </c>
      <c r="I165" s="257"/>
      <c r="J165" s="253"/>
      <c r="K165" s="253"/>
      <c r="L165" s="258"/>
      <c r="M165" s="259"/>
      <c r="N165" s="260"/>
      <c r="O165" s="260"/>
      <c r="P165" s="260"/>
      <c r="Q165" s="260"/>
      <c r="R165" s="260"/>
      <c r="S165" s="260"/>
      <c r="T165" s="261"/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T165" s="262" t="s">
        <v>213</v>
      </c>
      <c r="AU165" s="262" t="s">
        <v>80</v>
      </c>
      <c r="AV165" s="12" t="s">
        <v>95</v>
      </c>
      <c r="AW165" s="12" t="s">
        <v>29</v>
      </c>
      <c r="AX165" s="12" t="s">
        <v>80</v>
      </c>
      <c r="AY165" s="262" t="s">
        <v>203</v>
      </c>
    </row>
    <row r="166" s="2" customFormat="1" ht="16.5" customHeight="1">
      <c r="A166" s="36"/>
      <c r="B166" s="37"/>
      <c r="C166" s="236" t="s">
        <v>371</v>
      </c>
      <c r="D166" s="236" t="s">
        <v>204</v>
      </c>
      <c r="E166" s="237" t="s">
        <v>388</v>
      </c>
      <c r="F166" s="238" t="s">
        <v>389</v>
      </c>
      <c r="G166" s="239" t="s">
        <v>311</v>
      </c>
      <c r="H166" s="240">
        <v>1.04</v>
      </c>
      <c r="I166" s="241"/>
      <c r="J166" s="240">
        <f>ROUND(I166*H166,2)</f>
        <v>0</v>
      </c>
      <c r="K166" s="238" t="s">
        <v>208</v>
      </c>
      <c r="L166" s="42"/>
      <c r="M166" s="242" t="s">
        <v>1</v>
      </c>
      <c r="N166" s="243" t="s">
        <v>37</v>
      </c>
      <c r="O166" s="89"/>
      <c r="P166" s="244">
        <f>O166*H166</f>
        <v>0</v>
      </c>
      <c r="Q166" s="244">
        <v>0</v>
      </c>
      <c r="R166" s="244">
        <f>Q166*H166</f>
        <v>0</v>
      </c>
      <c r="S166" s="244">
        <v>0</v>
      </c>
      <c r="T166" s="245">
        <f>S166*H166</f>
        <v>0</v>
      </c>
      <c r="U166" s="36"/>
      <c r="V166" s="36"/>
      <c r="W166" s="36"/>
      <c r="X166" s="36"/>
      <c r="Y166" s="36"/>
      <c r="Z166" s="36"/>
      <c r="AA166" s="36"/>
      <c r="AB166" s="36"/>
      <c r="AC166" s="36"/>
      <c r="AD166" s="36"/>
      <c r="AE166" s="36"/>
      <c r="AR166" s="246" t="s">
        <v>209</v>
      </c>
      <c r="AT166" s="246" t="s">
        <v>204</v>
      </c>
      <c r="AU166" s="246" t="s">
        <v>80</v>
      </c>
      <c r="AY166" s="15" t="s">
        <v>203</v>
      </c>
      <c r="BE166" s="247">
        <f>IF(N166="základní",J166,0)</f>
        <v>0</v>
      </c>
      <c r="BF166" s="247">
        <f>IF(N166="snížená",J166,0)</f>
        <v>0</v>
      </c>
      <c r="BG166" s="247">
        <f>IF(N166="zákl. přenesená",J166,0)</f>
        <v>0</v>
      </c>
      <c r="BH166" s="247">
        <f>IF(N166="sníž. přenesená",J166,0)</f>
        <v>0</v>
      </c>
      <c r="BI166" s="247">
        <f>IF(N166="nulová",J166,0)</f>
        <v>0</v>
      </c>
      <c r="BJ166" s="15" t="s">
        <v>80</v>
      </c>
      <c r="BK166" s="247">
        <f>ROUND(I166*H166,2)</f>
        <v>0</v>
      </c>
      <c r="BL166" s="15" t="s">
        <v>209</v>
      </c>
      <c r="BM166" s="246" t="s">
        <v>860</v>
      </c>
    </row>
    <row r="167" s="2" customFormat="1">
      <c r="A167" s="36"/>
      <c r="B167" s="37"/>
      <c r="C167" s="38"/>
      <c r="D167" s="248" t="s">
        <v>211</v>
      </c>
      <c r="E167" s="38"/>
      <c r="F167" s="249" t="s">
        <v>391</v>
      </c>
      <c r="G167" s="38"/>
      <c r="H167" s="38"/>
      <c r="I167" s="152"/>
      <c r="J167" s="38"/>
      <c r="K167" s="38"/>
      <c r="L167" s="42"/>
      <c r="M167" s="250"/>
      <c r="N167" s="251"/>
      <c r="O167" s="89"/>
      <c r="P167" s="89"/>
      <c r="Q167" s="89"/>
      <c r="R167" s="89"/>
      <c r="S167" s="89"/>
      <c r="T167" s="90"/>
      <c r="U167" s="36"/>
      <c r="V167" s="36"/>
      <c r="W167" s="36"/>
      <c r="X167" s="36"/>
      <c r="Y167" s="36"/>
      <c r="Z167" s="36"/>
      <c r="AA167" s="36"/>
      <c r="AB167" s="36"/>
      <c r="AC167" s="36"/>
      <c r="AD167" s="36"/>
      <c r="AE167" s="36"/>
      <c r="AT167" s="15" t="s">
        <v>211</v>
      </c>
      <c r="AU167" s="15" t="s">
        <v>80</v>
      </c>
    </row>
    <row r="168" s="12" customFormat="1">
      <c r="A168" s="12"/>
      <c r="B168" s="252"/>
      <c r="C168" s="253"/>
      <c r="D168" s="248" t="s">
        <v>213</v>
      </c>
      <c r="E168" s="254" t="s">
        <v>293</v>
      </c>
      <c r="F168" s="255" t="s">
        <v>857</v>
      </c>
      <c r="G168" s="253"/>
      <c r="H168" s="256">
        <v>1.04</v>
      </c>
      <c r="I168" s="257"/>
      <c r="J168" s="253"/>
      <c r="K168" s="253"/>
      <c r="L168" s="258"/>
      <c r="M168" s="259"/>
      <c r="N168" s="260"/>
      <c r="O168" s="260"/>
      <c r="P168" s="260"/>
      <c r="Q168" s="260"/>
      <c r="R168" s="260"/>
      <c r="S168" s="260"/>
      <c r="T168" s="261"/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T168" s="262" t="s">
        <v>213</v>
      </c>
      <c r="AU168" s="262" t="s">
        <v>80</v>
      </c>
      <c r="AV168" s="12" t="s">
        <v>95</v>
      </c>
      <c r="AW168" s="12" t="s">
        <v>29</v>
      </c>
      <c r="AX168" s="12" t="s">
        <v>80</v>
      </c>
      <c r="AY168" s="262" t="s">
        <v>203</v>
      </c>
    </row>
    <row r="169" s="2" customFormat="1" ht="16.5" customHeight="1">
      <c r="A169" s="36"/>
      <c r="B169" s="37"/>
      <c r="C169" s="236" t="s">
        <v>377</v>
      </c>
      <c r="D169" s="236" t="s">
        <v>204</v>
      </c>
      <c r="E169" s="237" t="s">
        <v>394</v>
      </c>
      <c r="F169" s="238" t="s">
        <v>395</v>
      </c>
      <c r="G169" s="239" t="s">
        <v>311</v>
      </c>
      <c r="H169" s="240">
        <v>12.44</v>
      </c>
      <c r="I169" s="241"/>
      <c r="J169" s="240">
        <f>ROUND(I169*H169,2)</f>
        <v>0</v>
      </c>
      <c r="K169" s="238" t="s">
        <v>208</v>
      </c>
      <c r="L169" s="42"/>
      <c r="M169" s="242" t="s">
        <v>1</v>
      </c>
      <c r="N169" s="243" t="s">
        <v>37</v>
      </c>
      <c r="O169" s="89"/>
      <c r="P169" s="244">
        <f>O169*H169</f>
        <v>0</v>
      </c>
      <c r="Q169" s="244">
        <v>0</v>
      </c>
      <c r="R169" s="244">
        <f>Q169*H169</f>
        <v>0</v>
      </c>
      <c r="S169" s="244">
        <v>0</v>
      </c>
      <c r="T169" s="245">
        <f>S169*H169</f>
        <v>0</v>
      </c>
      <c r="U169" s="36"/>
      <c r="V169" s="36"/>
      <c r="W169" s="36"/>
      <c r="X169" s="36"/>
      <c r="Y169" s="36"/>
      <c r="Z169" s="36"/>
      <c r="AA169" s="36"/>
      <c r="AB169" s="36"/>
      <c r="AC169" s="36"/>
      <c r="AD169" s="36"/>
      <c r="AE169" s="36"/>
      <c r="AR169" s="246" t="s">
        <v>209</v>
      </c>
      <c r="AT169" s="246" t="s">
        <v>204</v>
      </c>
      <c r="AU169" s="246" t="s">
        <v>80</v>
      </c>
      <c r="AY169" s="15" t="s">
        <v>203</v>
      </c>
      <c r="BE169" s="247">
        <f>IF(N169="základní",J169,0)</f>
        <v>0</v>
      </c>
      <c r="BF169" s="247">
        <f>IF(N169="snížená",J169,0)</f>
        <v>0</v>
      </c>
      <c r="BG169" s="247">
        <f>IF(N169="zákl. přenesená",J169,0)</f>
        <v>0</v>
      </c>
      <c r="BH169" s="247">
        <f>IF(N169="sníž. přenesená",J169,0)</f>
        <v>0</v>
      </c>
      <c r="BI169" s="247">
        <f>IF(N169="nulová",J169,0)</f>
        <v>0</v>
      </c>
      <c r="BJ169" s="15" t="s">
        <v>80</v>
      </c>
      <c r="BK169" s="247">
        <f>ROUND(I169*H169,2)</f>
        <v>0</v>
      </c>
      <c r="BL169" s="15" t="s">
        <v>209</v>
      </c>
      <c r="BM169" s="246" t="s">
        <v>861</v>
      </c>
    </row>
    <row r="170" s="2" customFormat="1">
      <c r="A170" s="36"/>
      <c r="B170" s="37"/>
      <c r="C170" s="38"/>
      <c r="D170" s="248" t="s">
        <v>211</v>
      </c>
      <c r="E170" s="38"/>
      <c r="F170" s="249" t="s">
        <v>397</v>
      </c>
      <c r="G170" s="38"/>
      <c r="H170" s="38"/>
      <c r="I170" s="152"/>
      <c r="J170" s="38"/>
      <c r="K170" s="38"/>
      <c r="L170" s="42"/>
      <c r="M170" s="250"/>
      <c r="N170" s="251"/>
      <c r="O170" s="89"/>
      <c r="P170" s="89"/>
      <c r="Q170" s="89"/>
      <c r="R170" s="89"/>
      <c r="S170" s="89"/>
      <c r="T170" s="90"/>
      <c r="U170" s="36"/>
      <c r="V170" s="36"/>
      <c r="W170" s="36"/>
      <c r="X170" s="36"/>
      <c r="Y170" s="36"/>
      <c r="Z170" s="36"/>
      <c r="AA170" s="36"/>
      <c r="AB170" s="36"/>
      <c r="AC170" s="36"/>
      <c r="AD170" s="36"/>
      <c r="AE170" s="36"/>
      <c r="AT170" s="15" t="s">
        <v>211</v>
      </c>
      <c r="AU170" s="15" t="s">
        <v>80</v>
      </c>
    </row>
    <row r="171" s="12" customFormat="1">
      <c r="A171" s="12"/>
      <c r="B171" s="252"/>
      <c r="C171" s="253"/>
      <c r="D171" s="248" t="s">
        <v>213</v>
      </c>
      <c r="E171" s="254" t="s">
        <v>403</v>
      </c>
      <c r="F171" s="255" t="s">
        <v>862</v>
      </c>
      <c r="G171" s="253"/>
      <c r="H171" s="256">
        <v>12.44</v>
      </c>
      <c r="I171" s="257"/>
      <c r="J171" s="253"/>
      <c r="K171" s="253"/>
      <c r="L171" s="258"/>
      <c r="M171" s="259"/>
      <c r="N171" s="260"/>
      <c r="O171" s="260"/>
      <c r="P171" s="260"/>
      <c r="Q171" s="260"/>
      <c r="R171" s="260"/>
      <c r="S171" s="260"/>
      <c r="T171" s="261"/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T171" s="262" t="s">
        <v>213</v>
      </c>
      <c r="AU171" s="262" t="s">
        <v>80</v>
      </c>
      <c r="AV171" s="12" t="s">
        <v>95</v>
      </c>
      <c r="AW171" s="12" t="s">
        <v>29</v>
      </c>
      <c r="AX171" s="12" t="s">
        <v>80</v>
      </c>
      <c r="AY171" s="262" t="s">
        <v>203</v>
      </c>
    </row>
    <row r="172" s="2" customFormat="1" ht="16.5" customHeight="1">
      <c r="A172" s="36"/>
      <c r="B172" s="37"/>
      <c r="C172" s="236" t="s">
        <v>387</v>
      </c>
      <c r="D172" s="236" t="s">
        <v>204</v>
      </c>
      <c r="E172" s="237" t="s">
        <v>399</v>
      </c>
      <c r="F172" s="238" t="s">
        <v>400</v>
      </c>
      <c r="G172" s="239" t="s">
        <v>311</v>
      </c>
      <c r="H172" s="240">
        <v>1.04</v>
      </c>
      <c r="I172" s="241"/>
      <c r="J172" s="240">
        <f>ROUND(I172*H172,2)</f>
        <v>0</v>
      </c>
      <c r="K172" s="238" t="s">
        <v>208</v>
      </c>
      <c r="L172" s="42"/>
      <c r="M172" s="242" t="s">
        <v>1</v>
      </c>
      <c r="N172" s="243" t="s">
        <v>37</v>
      </c>
      <c r="O172" s="89"/>
      <c r="P172" s="244">
        <f>O172*H172</f>
        <v>0</v>
      </c>
      <c r="Q172" s="244">
        <v>0</v>
      </c>
      <c r="R172" s="244">
        <f>Q172*H172</f>
        <v>0</v>
      </c>
      <c r="S172" s="244">
        <v>0</v>
      </c>
      <c r="T172" s="245">
        <f>S172*H172</f>
        <v>0</v>
      </c>
      <c r="U172" s="36"/>
      <c r="V172" s="36"/>
      <c r="W172" s="36"/>
      <c r="X172" s="36"/>
      <c r="Y172" s="36"/>
      <c r="Z172" s="36"/>
      <c r="AA172" s="36"/>
      <c r="AB172" s="36"/>
      <c r="AC172" s="36"/>
      <c r="AD172" s="36"/>
      <c r="AE172" s="36"/>
      <c r="AR172" s="246" t="s">
        <v>209</v>
      </c>
      <c r="AT172" s="246" t="s">
        <v>204</v>
      </c>
      <c r="AU172" s="246" t="s">
        <v>80</v>
      </c>
      <c r="AY172" s="15" t="s">
        <v>203</v>
      </c>
      <c r="BE172" s="247">
        <f>IF(N172="základní",J172,0)</f>
        <v>0</v>
      </c>
      <c r="BF172" s="247">
        <f>IF(N172="snížená",J172,0)</f>
        <v>0</v>
      </c>
      <c r="BG172" s="247">
        <f>IF(N172="zákl. přenesená",J172,0)</f>
        <v>0</v>
      </c>
      <c r="BH172" s="247">
        <f>IF(N172="sníž. přenesená",J172,0)</f>
        <v>0</v>
      </c>
      <c r="BI172" s="247">
        <f>IF(N172="nulová",J172,0)</f>
        <v>0</v>
      </c>
      <c r="BJ172" s="15" t="s">
        <v>80</v>
      </c>
      <c r="BK172" s="247">
        <f>ROUND(I172*H172,2)</f>
        <v>0</v>
      </c>
      <c r="BL172" s="15" t="s">
        <v>209</v>
      </c>
      <c r="BM172" s="246" t="s">
        <v>863</v>
      </c>
    </row>
    <row r="173" s="2" customFormat="1">
      <c r="A173" s="36"/>
      <c r="B173" s="37"/>
      <c r="C173" s="38"/>
      <c r="D173" s="248" t="s">
        <v>211</v>
      </c>
      <c r="E173" s="38"/>
      <c r="F173" s="249" t="s">
        <v>402</v>
      </c>
      <c r="G173" s="38"/>
      <c r="H173" s="38"/>
      <c r="I173" s="152"/>
      <c r="J173" s="38"/>
      <c r="K173" s="38"/>
      <c r="L173" s="42"/>
      <c r="M173" s="250"/>
      <c r="N173" s="251"/>
      <c r="O173" s="89"/>
      <c r="P173" s="89"/>
      <c r="Q173" s="89"/>
      <c r="R173" s="89"/>
      <c r="S173" s="89"/>
      <c r="T173" s="90"/>
      <c r="U173" s="36"/>
      <c r="V173" s="36"/>
      <c r="W173" s="36"/>
      <c r="X173" s="36"/>
      <c r="Y173" s="36"/>
      <c r="Z173" s="36"/>
      <c r="AA173" s="36"/>
      <c r="AB173" s="36"/>
      <c r="AC173" s="36"/>
      <c r="AD173" s="36"/>
      <c r="AE173" s="36"/>
      <c r="AT173" s="15" t="s">
        <v>211</v>
      </c>
      <c r="AU173" s="15" t="s">
        <v>80</v>
      </c>
    </row>
    <row r="174" s="12" customFormat="1">
      <c r="A174" s="12"/>
      <c r="B174" s="252"/>
      <c r="C174" s="253"/>
      <c r="D174" s="248" t="s">
        <v>213</v>
      </c>
      <c r="E174" s="254" t="s">
        <v>220</v>
      </c>
      <c r="F174" s="255" t="s">
        <v>864</v>
      </c>
      <c r="G174" s="253"/>
      <c r="H174" s="256">
        <v>1.04</v>
      </c>
      <c r="I174" s="257"/>
      <c r="J174" s="253"/>
      <c r="K174" s="253"/>
      <c r="L174" s="258"/>
      <c r="M174" s="259"/>
      <c r="N174" s="260"/>
      <c r="O174" s="260"/>
      <c r="P174" s="260"/>
      <c r="Q174" s="260"/>
      <c r="R174" s="260"/>
      <c r="S174" s="260"/>
      <c r="T174" s="261"/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T174" s="262" t="s">
        <v>213</v>
      </c>
      <c r="AU174" s="262" t="s">
        <v>80</v>
      </c>
      <c r="AV174" s="12" t="s">
        <v>95</v>
      </c>
      <c r="AW174" s="12" t="s">
        <v>29</v>
      </c>
      <c r="AX174" s="12" t="s">
        <v>80</v>
      </c>
      <c r="AY174" s="262" t="s">
        <v>203</v>
      </c>
    </row>
    <row r="175" s="2" customFormat="1" ht="16.5" customHeight="1">
      <c r="A175" s="36"/>
      <c r="B175" s="37"/>
      <c r="C175" s="236" t="s">
        <v>393</v>
      </c>
      <c r="D175" s="236" t="s">
        <v>204</v>
      </c>
      <c r="E175" s="237" t="s">
        <v>530</v>
      </c>
      <c r="F175" s="238" t="s">
        <v>531</v>
      </c>
      <c r="G175" s="239" t="s">
        <v>311</v>
      </c>
      <c r="H175" s="240">
        <v>18.960000000000001</v>
      </c>
      <c r="I175" s="241"/>
      <c r="J175" s="240">
        <f>ROUND(I175*H175,2)</f>
        <v>0</v>
      </c>
      <c r="K175" s="238" t="s">
        <v>208</v>
      </c>
      <c r="L175" s="42"/>
      <c r="M175" s="242" t="s">
        <v>1</v>
      </c>
      <c r="N175" s="243" t="s">
        <v>37</v>
      </c>
      <c r="O175" s="89"/>
      <c r="P175" s="244">
        <f>O175*H175</f>
        <v>0</v>
      </c>
      <c r="Q175" s="244">
        <v>0</v>
      </c>
      <c r="R175" s="244">
        <f>Q175*H175</f>
        <v>0</v>
      </c>
      <c r="S175" s="244">
        <v>0</v>
      </c>
      <c r="T175" s="245">
        <f>S175*H175</f>
        <v>0</v>
      </c>
      <c r="U175" s="36"/>
      <c r="V175" s="36"/>
      <c r="W175" s="36"/>
      <c r="X175" s="36"/>
      <c r="Y175" s="36"/>
      <c r="Z175" s="36"/>
      <c r="AA175" s="36"/>
      <c r="AB175" s="36"/>
      <c r="AC175" s="36"/>
      <c r="AD175" s="36"/>
      <c r="AE175" s="36"/>
      <c r="AR175" s="246" t="s">
        <v>209</v>
      </c>
      <c r="AT175" s="246" t="s">
        <v>204</v>
      </c>
      <c r="AU175" s="246" t="s">
        <v>80</v>
      </c>
      <c r="AY175" s="15" t="s">
        <v>203</v>
      </c>
      <c r="BE175" s="247">
        <f>IF(N175="základní",J175,0)</f>
        <v>0</v>
      </c>
      <c r="BF175" s="247">
        <f>IF(N175="snížená",J175,0)</f>
        <v>0</v>
      </c>
      <c r="BG175" s="247">
        <f>IF(N175="zákl. přenesená",J175,0)</f>
        <v>0</v>
      </c>
      <c r="BH175" s="247">
        <f>IF(N175="sníž. přenesená",J175,0)</f>
        <v>0</v>
      </c>
      <c r="BI175" s="247">
        <f>IF(N175="nulová",J175,0)</f>
        <v>0</v>
      </c>
      <c r="BJ175" s="15" t="s">
        <v>80</v>
      </c>
      <c r="BK175" s="247">
        <f>ROUND(I175*H175,2)</f>
        <v>0</v>
      </c>
      <c r="BL175" s="15" t="s">
        <v>209</v>
      </c>
      <c r="BM175" s="246" t="s">
        <v>865</v>
      </c>
    </row>
    <row r="176" s="2" customFormat="1">
      <c r="A176" s="36"/>
      <c r="B176" s="37"/>
      <c r="C176" s="38"/>
      <c r="D176" s="248" t="s">
        <v>211</v>
      </c>
      <c r="E176" s="38"/>
      <c r="F176" s="249" t="s">
        <v>533</v>
      </c>
      <c r="G176" s="38"/>
      <c r="H176" s="38"/>
      <c r="I176" s="152"/>
      <c r="J176" s="38"/>
      <c r="K176" s="38"/>
      <c r="L176" s="42"/>
      <c r="M176" s="250"/>
      <c r="N176" s="251"/>
      <c r="O176" s="89"/>
      <c r="P176" s="89"/>
      <c r="Q176" s="89"/>
      <c r="R176" s="89"/>
      <c r="S176" s="89"/>
      <c r="T176" s="90"/>
      <c r="U176" s="36"/>
      <c r="V176" s="36"/>
      <c r="W176" s="36"/>
      <c r="X176" s="36"/>
      <c r="Y176" s="36"/>
      <c r="Z176" s="36"/>
      <c r="AA176" s="36"/>
      <c r="AB176" s="36"/>
      <c r="AC176" s="36"/>
      <c r="AD176" s="36"/>
      <c r="AE176" s="36"/>
      <c r="AT176" s="15" t="s">
        <v>211</v>
      </c>
      <c r="AU176" s="15" t="s">
        <v>80</v>
      </c>
    </row>
    <row r="177" s="12" customFormat="1">
      <c r="A177" s="12"/>
      <c r="B177" s="252"/>
      <c r="C177" s="253"/>
      <c r="D177" s="248" t="s">
        <v>213</v>
      </c>
      <c r="E177" s="254" t="s">
        <v>214</v>
      </c>
      <c r="F177" s="255" t="s">
        <v>866</v>
      </c>
      <c r="G177" s="253"/>
      <c r="H177" s="256">
        <v>18.960000000000001</v>
      </c>
      <c r="I177" s="257"/>
      <c r="J177" s="253"/>
      <c r="K177" s="253"/>
      <c r="L177" s="258"/>
      <c r="M177" s="259"/>
      <c r="N177" s="260"/>
      <c r="O177" s="260"/>
      <c r="P177" s="260"/>
      <c r="Q177" s="260"/>
      <c r="R177" s="260"/>
      <c r="S177" s="260"/>
      <c r="T177" s="261"/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T177" s="262" t="s">
        <v>213</v>
      </c>
      <c r="AU177" s="262" t="s">
        <v>80</v>
      </c>
      <c r="AV177" s="12" t="s">
        <v>95</v>
      </c>
      <c r="AW177" s="12" t="s">
        <v>29</v>
      </c>
      <c r="AX177" s="12" t="s">
        <v>80</v>
      </c>
      <c r="AY177" s="262" t="s">
        <v>203</v>
      </c>
    </row>
    <row r="178" s="2" customFormat="1" ht="16.5" customHeight="1">
      <c r="A178" s="36"/>
      <c r="B178" s="37"/>
      <c r="C178" s="236" t="s">
        <v>8</v>
      </c>
      <c r="D178" s="236" t="s">
        <v>204</v>
      </c>
      <c r="E178" s="237" t="s">
        <v>535</v>
      </c>
      <c r="F178" s="238" t="s">
        <v>536</v>
      </c>
      <c r="G178" s="239" t="s">
        <v>311</v>
      </c>
      <c r="H178" s="240">
        <v>9.9100000000000001</v>
      </c>
      <c r="I178" s="241"/>
      <c r="J178" s="240">
        <f>ROUND(I178*H178,2)</f>
        <v>0</v>
      </c>
      <c r="K178" s="238" t="s">
        <v>208</v>
      </c>
      <c r="L178" s="42"/>
      <c r="M178" s="242" t="s">
        <v>1</v>
      </c>
      <c r="N178" s="243" t="s">
        <v>37</v>
      </c>
      <c r="O178" s="89"/>
      <c r="P178" s="244">
        <f>O178*H178</f>
        <v>0</v>
      </c>
      <c r="Q178" s="244">
        <v>0</v>
      </c>
      <c r="R178" s="244">
        <f>Q178*H178</f>
        <v>0</v>
      </c>
      <c r="S178" s="244">
        <v>0</v>
      </c>
      <c r="T178" s="245">
        <f>S178*H178</f>
        <v>0</v>
      </c>
      <c r="U178" s="36"/>
      <c r="V178" s="36"/>
      <c r="W178" s="36"/>
      <c r="X178" s="36"/>
      <c r="Y178" s="36"/>
      <c r="Z178" s="36"/>
      <c r="AA178" s="36"/>
      <c r="AB178" s="36"/>
      <c r="AC178" s="36"/>
      <c r="AD178" s="36"/>
      <c r="AE178" s="36"/>
      <c r="AR178" s="246" t="s">
        <v>209</v>
      </c>
      <c r="AT178" s="246" t="s">
        <v>204</v>
      </c>
      <c r="AU178" s="246" t="s">
        <v>80</v>
      </c>
      <c r="AY178" s="15" t="s">
        <v>203</v>
      </c>
      <c r="BE178" s="247">
        <f>IF(N178="základní",J178,0)</f>
        <v>0</v>
      </c>
      <c r="BF178" s="247">
        <f>IF(N178="snížená",J178,0)</f>
        <v>0</v>
      </c>
      <c r="BG178" s="247">
        <f>IF(N178="zákl. přenesená",J178,0)</f>
        <v>0</v>
      </c>
      <c r="BH178" s="247">
        <f>IF(N178="sníž. přenesená",J178,0)</f>
        <v>0</v>
      </c>
      <c r="BI178" s="247">
        <f>IF(N178="nulová",J178,0)</f>
        <v>0</v>
      </c>
      <c r="BJ178" s="15" t="s">
        <v>80</v>
      </c>
      <c r="BK178" s="247">
        <f>ROUND(I178*H178,2)</f>
        <v>0</v>
      </c>
      <c r="BL178" s="15" t="s">
        <v>209</v>
      </c>
      <c r="BM178" s="246" t="s">
        <v>867</v>
      </c>
    </row>
    <row r="179" s="2" customFormat="1">
      <c r="A179" s="36"/>
      <c r="B179" s="37"/>
      <c r="C179" s="38"/>
      <c r="D179" s="248" t="s">
        <v>211</v>
      </c>
      <c r="E179" s="38"/>
      <c r="F179" s="249" t="s">
        <v>538</v>
      </c>
      <c r="G179" s="38"/>
      <c r="H179" s="38"/>
      <c r="I179" s="152"/>
      <c r="J179" s="38"/>
      <c r="K179" s="38"/>
      <c r="L179" s="42"/>
      <c r="M179" s="250"/>
      <c r="N179" s="251"/>
      <c r="O179" s="89"/>
      <c r="P179" s="89"/>
      <c r="Q179" s="89"/>
      <c r="R179" s="89"/>
      <c r="S179" s="89"/>
      <c r="T179" s="90"/>
      <c r="U179" s="36"/>
      <c r="V179" s="36"/>
      <c r="W179" s="36"/>
      <c r="X179" s="36"/>
      <c r="Y179" s="36"/>
      <c r="Z179" s="36"/>
      <c r="AA179" s="36"/>
      <c r="AB179" s="36"/>
      <c r="AC179" s="36"/>
      <c r="AD179" s="36"/>
      <c r="AE179" s="36"/>
      <c r="AT179" s="15" t="s">
        <v>211</v>
      </c>
      <c r="AU179" s="15" t="s">
        <v>80</v>
      </c>
    </row>
    <row r="180" s="12" customFormat="1">
      <c r="A180" s="12"/>
      <c r="B180" s="252"/>
      <c r="C180" s="253"/>
      <c r="D180" s="248" t="s">
        <v>213</v>
      </c>
      <c r="E180" s="254" t="s">
        <v>345</v>
      </c>
      <c r="F180" s="255" t="s">
        <v>868</v>
      </c>
      <c r="G180" s="253"/>
      <c r="H180" s="256">
        <v>9.9100000000000001</v>
      </c>
      <c r="I180" s="257"/>
      <c r="J180" s="253"/>
      <c r="K180" s="253"/>
      <c r="L180" s="258"/>
      <c r="M180" s="259"/>
      <c r="N180" s="260"/>
      <c r="O180" s="260"/>
      <c r="P180" s="260"/>
      <c r="Q180" s="260"/>
      <c r="R180" s="260"/>
      <c r="S180" s="260"/>
      <c r="T180" s="261"/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T180" s="262" t="s">
        <v>213</v>
      </c>
      <c r="AU180" s="262" t="s">
        <v>80</v>
      </c>
      <c r="AV180" s="12" t="s">
        <v>95</v>
      </c>
      <c r="AW180" s="12" t="s">
        <v>29</v>
      </c>
      <c r="AX180" s="12" t="s">
        <v>80</v>
      </c>
      <c r="AY180" s="262" t="s">
        <v>203</v>
      </c>
    </row>
    <row r="181" s="2" customFormat="1" ht="16.5" customHeight="1">
      <c r="A181" s="36"/>
      <c r="B181" s="37"/>
      <c r="C181" s="236" t="s">
        <v>405</v>
      </c>
      <c r="D181" s="236" t="s">
        <v>204</v>
      </c>
      <c r="E181" s="237" t="s">
        <v>406</v>
      </c>
      <c r="F181" s="238" t="s">
        <v>407</v>
      </c>
      <c r="G181" s="239" t="s">
        <v>267</v>
      </c>
      <c r="H181" s="240">
        <v>119.01000000000001</v>
      </c>
      <c r="I181" s="241"/>
      <c r="J181" s="240">
        <f>ROUND(I181*H181,2)</f>
        <v>0</v>
      </c>
      <c r="K181" s="238" t="s">
        <v>208</v>
      </c>
      <c r="L181" s="42"/>
      <c r="M181" s="242" t="s">
        <v>1</v>
      </c>
      <c r="N181" s="243" t="s">
        <v>37</v>
      </c>
      <c r="O181" s="89"/>
      <c r="P181" s="244">
        <f>O181*H181</f>
        <v>0</v>
      </c>
      <c r="Q181" s="244">
        <v>0</v>
      </c>
      <c r="R181" s="244">
        <f>Q181*H181</f>
        <v>0</v>
      </c>
      <c r="S181" s="244">
        <v>0</v>
      </c>
      <c r="T181" s="245">
        <f>S181*H181</f>
        <v>0</v>
      </c>
      <c r="U181" s="36"/>
      <c r="V181" s="36"/>
      <c r="W181" s="36"/>
      <c r="X181" s="36"/>
      <c r="Y181" s="36"/>
      <c r="Z181" s="36"/>
      <c r="AA181" s="36"/>
      <c r="AB181" s="36"/>
      <c r="AC181" s="36"/>
      <c r="AD181" s="36"/>
      <c r="AE181" s="36"/>
      <c r="AR181" s="246" t="s">
        <v>209</v>
      </c>
      <c r="AT181" s="246" t="s">
        <v>204</v>
      </c>
      <c r="AU181" s="246" t="s">
        <v>80</v>
      </c>
      <c r="AY181" s="15" t="s">
        <v>203</v>
      </c>
      <c r="BE181" s="247">
        <f>IF(N181="základní",J181,0)</f>
        <v>0</v>
      </c>
      <c r="BF181" s="247">
        <f>IF(N181="snížená",J181,0)</f>
        <v>0</v>
      </c>
      <c r="BG181" s="247">
        <f>IF(N181="zákl. přenesená",J181,0)</f>
        <v>0</v>
      </c>
      <c r="BH181" s="247">
        <f>IF(N181="sníž. přenesená",J181,0)</f>
        <v>0</v>
      </c>
      <c r="BI181" s="247">
        <f>IF(N181="nulová",J181,0)</f>
        <v>0</v>
      </c>
      <c r="BJ181" s="15" t="s">
        <v>80</v>
      </c>
      <c r="BK181" s="247">
        <f>ROUND(I181*H181,2)</f>
        <v>0</v>
      </c>
      <c r="BL181" s="15" t="s">
        <v>209</v>
      </c>
      <c r="BM181" s="246" t="s">
        <v>869</v>
      </c>
    </row>
    <row r="182" s="2" customFormat="1">
      <c r="A182" s="36"/>
      <c r="B182" s="37"/>
      <c r="C182" s="38"/>
      <c r="D182" s="248" t="s">
        <v>211</v>
      </c>
      <c r="E182" s="38"/>
      <c r="F182" s="249" t="s">
        <v>409</v>
      </c>
      <c r="G182" s="38"/>
      <c r="H182" s="38"/>
      <c r="I182" s="152"/>
      <c r="J182" s="38"/>
      <c r="K182" s="38"/>
      <c r="L182" s="42"/>
      <c r="M182" s="250"/>
      <c r="N182" s="251"/>
      <c r="O182" s="89"/>
      <c r="P182" s="89"/>
      <c r="Q182" s="89"/>
      <c r="R182" s="89"/>
      <c r="S182" s="89"/>
      <c r="T182" s="90"/>
      <c r="U182" s="36"/>
      <c r="V182" s="36"/>
      <c r="W182" s="36"/>
      <c r="X182" s="36"/>
      <c r="Y182" s="36"/>
      <c r="Z182" s="36"/>
      <c r="AA182" s="36"/>
      <c r="AB182" s="36"/>
      <c r="AC182" s="36"/>
      <c r="AD182" s="36"/>
      <c r="AE182" s="36"/>
      <c r="AT182" s="15" t="s">
        <v>211</v>
      </c>
      <c r="AU182" s="15" t="s">
        <v>80</v>
      </c>
    </row>
    <row r="183" s="12" customFormat="1">
      <c r="A183" s="12"/>
      <c r="B183" s="252"/>
      <c r="C183" s="253"/>
      <c r="D183" s="248" t="s">
        <v>213</v>
      </c>
      <c r="E183" s="254" t="s">
        <v>237</v>
      </c>
      <c r="F183" s="255" t="s">
        <v>870</v>
      </c>
      <c r="G183" s="253"/>
      <c r="H183" s="256">
        <v>119.01000000000001</v>
      </c>
      <c r="I183" s="257"/>
      <c r="J183" s="253"/>
      <c r="K183" s="253"/>
      <c r="L183" s="258"/>
      <c r="M183" s="259"/>
      <c r="N183" s="260"/>
      <c r="O183" s="260"/>
      <c r="P183" s="260"/>
      <c r="Q183" s="260"/>
      <c r="R183" s="260"/>
      <c r="S183" s="260"/>
      <c r="T183" s="261"/>
      <c r="U183" s="12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  <c r="AT183" s="262" t="s">
        <v>213</v>
      </c>
      <c r="AU183" s="262" t="s">
        <v>80</v>
      </c>
      <c r="AV183" s="12" t="s">
        <v>95</v>
      </c>
      <c r="AW183" s="12" t="s">
        <v>29</v>
      </c>
      <c r="AX183" s="12" t="s">
        <v>80</v>
      </c>
      <c r="AY183" s="262" t="s">
        <v>203</v>
      </c>
    </row>
    <row r="184" s="11" customFormat="1" ht="25.92" customHeight="1">
      <c r="A184" s="11"/>
      <c r="B184" s="222"/>
      <c r="C184" s="223"/>
      <c r="D184" s="224" t="s">
        <v>71</v>
      </c>
      <c r="E184" s="225" t="s">
        <v>209</v>
      </c>
      <c r="F184" s="225" t="s">
        <v>542</v>
      </c>
      <c r="G184" s="223"/>
      <c r="H184" s="223"/>
      <c r="I184" s="226"/>
      <c r="J184" s="227">
        <f>BK184</f>
        <v>0</v>
      </c>
      <c r="K184" s="223"/>
      <c r="L184" s="228"/>
      <c r="M184" s="229"/>
      <c r="N184" s="230"/>
      <c r="O184" s="230"/>
      <c r="P184" s="231">
        <f>SUM(P185:P193)</f>
        <v>0</v>
      </c>
      <c r="Q184" s="230"/>
      <c r="R184" s="231">
        <f>SUM(R185:R193)</f>
        <v>0</v>
      </c>
      <c r="S184" s="230"/>
      <c r="T184" s="232">
        <f>SUM(T185:T193)</f>
        <v>0</v>
      </c>
      <c r="U184" s="11"/>
      <c r="V184" s="11"/>
      <c r="W184" s="11"/>
      <c r="X184" s="11"/>
      <c r="Y184" s="11"/>
      <c r="Z184" s="11"/>
      <c r="AA184" s="11"/>
      <c r="AB184" s="11"/>
      <c r="AC184" s="11"/>
      <c r="AD184" s="11"/>
      <c r="AE184" s="11"/>
      <c r="AR184" s="233" t="s">
        <v>80</v>
      </c>
      <c r="AT184" s="234" t="s">
        <v>71</v>
      </c>
      <c r="AU184" s="234" t="s">
        <v>72</v>
      </c>
      <c r="AY184" s="233" t="s">
        <v>203</v>
      </c>
      <c r="BK184" s="235">
        <f>SUM(BK185:BK193)</f>
        <v>0</v>
      </c>
    </row>
    <row r="185" s="2" customFormat="1" ht="16.5" customHeight="1">
      <c r="A185" s="36"/>
      <c r="B185" s="37"/>
      <c r="C185" s="236" t="s">
        <v>412</v>
      </c>
      <c r="D185" s="236" t="s">
        <v>204</v>
      </c>
      <c r="E185" s="237" t="s">
        <v>543</v>
      </c>
      <c r="F185" s="238" t="s">
        <v>544</v>
      </c>
      <c r="G185" s="239" t="s">
        <v>311</v>
      </c>
      <c r="H185" s="240">
        <v>5.75</v>
      </c>
      <c r="I185" s="241"/>
      <c r="J185" s="240">
        <f>ROUND(I185*H185,2)</f>
        <v>0</v>
      </c>
      <c r="K185" s="238" t="s">
        <v>208</v>
      </c>
      <c r="L185" s="42"/>
      <c r="M185" s="242" t="s">
        <v>1</v>
      </c>
      <c r="N185" s="243" t="s">
        <v>37</v>
      </c>
      <c r="O185" s="89"/>
      <c r="P185" s="244">
        <f>O185*H185</f>
        <v>0</v>
      </c>
      <c r="Q185" s="244">
        <v>0</v>
      </c>
      <c r="R185" s="244">
        <f>Q185*H185</f>
        <v>0</v>
      </c>
      <c r="S185" s="244">
        <v>0</v>
      </c>
      <c r="T185" s="245">
        <f>S185*H185</f>
        <v>0</v>
      </c>
      <c r="U185" s="36"/>
      <c r="V185" s="36"/>
      <c r="W185" s="36"/>
      <c r="X185" s="36"/>
      <c r="Y185" s="36"/>
      <c r="Z185" s="36"/>
      <c r="AA185" s="36"/>
      <c r="AB185" s="36"/>
      <c r="AC185" s="36"/>
      <c r="AD185" s="36"/>
      <c r="AE185" s="36"/>
      <c r="AR185" s="246" t="s">
        <v>209</v>
      </c>
      <c r="AT185" s="246" t="s">
        <v>204</v>
      </c>
      <c r="AU185" s="246" t="s">
        <v>80</v>
      </c>
      <c r="AY185" s="15" t="s">
        <v>203</v>
      </c>
      <c r="BE185" s="247">
        <f>IF(N185="základní",J185,0)</f>
        <v>0</v>
      </c>
      <c r="BF185" s="247">
        <f>IF(N185="snížená",J185,0)</f>
        <v>0</v>
      </c>
      <c r="BG185" s="247">
        <f>IF(N185="zákl. přenesená",J185,0)</f>
        <v>0</v>
      </c>
      <c r="BH185" s="247">
        <f>IF(N185="sníž. přenesená",J185,0)</f>
        <v>0</v>
      </c>
      <c r="BI185" s="247">
        <f>IF(N185="nulová",J185,0)</f>
        <v>0</v>
      </c>
      <c r="BJ185" s="15" t="s">
        <v>80</v>
      </c>
      <c r="BK185" s="247">
        <f>ROUND(I185*H185,2)</f>
        <v>0</v>
      </c>
      <c r="BL185" s="15" t="s">
        <v>209</v>
      </c>
      <c r="BM185" s="246" t="s">
        <v>871</v>
      </c>
    </row>
    <row r="186" s="2" customFormat="1">
      <c r="A186" s="36"/>
      <c r="B186" s="37"/>
      <c r="C186" s="38"/>
      <c r="D186" s="248" t="s">
        <v>211</v>
      </c>
      <c r="E186" s="38"/>
      <c r="F186" s="249" t="s">
        <v>546</v>
      </c>
      <c r="G186" s="38"/>
      <c r="H186" s="38"/>
      <c r="I186" s="152"/>
      <c r="J186" s="38"/>
      <c r="K186" s="38"/>
      <c r="L186" s="42"/>
      <c r="M186" s="250"/>
      <c r="N186" s="251"/>
      <c r="O186" s="89"/>
      <c r="P186" s="89"/>
      <c r="Q186" s="89"/>
      <c r="R186" s="89"/>
      <c r="S186" s="89"/>
      <c r="T186" s="90"/>
      <c r="U186" s="36"/>
      <c r="V186" s="36"/>
      <c r="W186" s="36"/>
      <c r="X186" s="36"/>
      <c r="Y186" s="36"/>
      <c r="Z186" s="36"/>
      <c r="AA186" s="36"/>
      <c r="AB186" s="36"/>
      <c r="AC186" s="36"/>
      <c r="AD186" s="36"/>
      <c r="AE186" s="36"/>
      <c r="AT186" s="15" t="s">
        <v>211</v>
      </c>
      <c r="AU186" s="15" t="s">
        <v>80</v>
      </c>
    </row>
    <row r="187" s="12" customFormat="1">
      <c r="A187" s="12"/>
      <c r="B187" s="252"/>
      <c r="C187" s="253"/>
      <c r="D187" s="248" t="s">
        <v>213</v>
      </c>
      <c r="E187" s="254" t="s">
        <v>423</v>
      </c>
      <c r="F187" s="255" t="s">
        <v>872</v>
      </c>
      <c r="G187" s="253"/>
      <c r="H187" s="256">
        <v>5.75</v>
      </c>
      <c r="I187" s="257"/>
      <c r="J187" s="253"/>
      <c r="K187" s="253"/>
      <c r="L187" s="258"/>
      <c r="M187" s="259"/>
      <c r="N187" s="260"/>
      <c r="O187" s="260"/>
      <c r="P187" s="260"/>
      <c r="Q187" s="260"/>
      <c r="R187" s="260"/>
      <c r="S187" s="260"/>
      <c r="T187" s="261"/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T187" s="262" t="s">
        <v>213</v>
      </c>
      <c r="AU187" s="262" t="s">
        <v>80</v>
      </c>
      <c r="AV187" s="12" t="s">
        <v>95</v>
      </c>
      <c r="AW187" s="12" t="s">
        <v>29</v>
      </c>
      <c r="AX187" s="12" t="s">
        <v>80</v>
      </c>
      <c r="AY187" s="262" t="s">
        <v>203</v>
      </c>
    </row>
    <row r="188" s="2" customFormat="1" ht="16.5" customHeight="1">
      <c r="A188" s="36"/>
      <c r="B188" s="37"/>
      <c r="C188" s="236" t="s">
        <v>419</v>
      </c>
      <c r="D188" s="236" t="s">
        <v>204</v>
      </c>
      <c r="E188" s="237" t="s">
        <v>548</v>
      </c>
      <c r="F188" s="238" t="s">
        <v>549</v>
      </c>
      <c r="G188" s="239" t="s">
        <v>311</v>
      </c>
      <c r="H188" s="240">
        <v>7.6600000000000001</v>
      </c>
      <c r="I188" s="241"/>
      <c r="J188" s="240">
        <f>ROUND(I188*H188,2)</f>
        <v>0</v>
      </c>
      <c r="K188" s="238" t="s">
        <v>208</v>
      </c>
      <c r="L188" s="42"/>
      <c r="M188" s="242" t="s">
        <v>1</v>
      </c>
      <c r="N188" s="243" t="s">
        <v>37</v>
      </c>
      <c r="O188" s="89"/>
      <c r="P188" s="244">
        <f>O188*H188</f>
        <v>0</v>
      </c>
      <c r="Q188" s="244">
        <v>0</v>
      </c>
      <c r="R188" s="244">
        <f>Q188*H188</f>
        <v>0</v>
      </c>
      <c r="S188" s="244">
        <v>0</v>
      </c>
      <c r="T188" s="245">
        <f>S188*H188</f>
        <v>0</v>
      </c>
      <c r="U188" s="36"/>
      <c r="V188" s="36"/>
      <c r="W188" s="36"/>
      <c r="X188" s="36"/>
      <c r="Y188" s="36"/>
      <c r="Z188" s="36"/>
      <c r="AA188" s="36"/>
      <c r="AB188" s="36"/>
      <c r="AC188" s="36"/>
      <c r="AD188" s="36"/>
      <c r="AE188" s="36"/>
      <c r="AR188" s="246" t="s">
        <v>209</v>
      </c>
      <c r="AT188" s="246" t="s">
        <v>204</v>
      </c>
      <c r="AU188" s="246" t="s">
        <v>80</v>
      </c>
      <c r="AY188" s="15" t="s">
        <v>203</v>
      </c>
      <c r="BE188" s="247">
        <f>IF(N188="základní",J188,0)</f>
        <v>0</v>
      </c>
      <c r="BF188" s="247">
        <f>IF(N188="snížená",J188,0)</f>
        <v>0</v>
      </c>
      <c r="BG188" s="247">
        <f>IF(N188="zákl. přenesená",J188,0)</f>
        <v>0</v>
      </c>
      <c r="BH188" s="247">
        <f>IF(N188="sníž. přenesená",J188,0)</f>
        <v>0</v>
      </c>
      <c r="BI188" s="247">
        <f>IF(N188="nulová",J188,0)</f>
        <v>0</v>
      </c>
      <c r="BJ188" s="15" t="s">
        <v>80</v>
      </c>
      <c r="BK188" s="247">
        <f>ROUND(I188*H188,2)</f>
        <v>0</v>
      </c>
      <c r="BL188" s="15" t="s">
        <v>209</v>
      </c>
      <c r="BM188" s="246" t="s">
        <v>873</v>
      </c>
    </row>
    <row r="189" s="2" customFormat="1">
      <c r="A189" s="36"/>
      <c r="B189" s="37"/>
      <c r="C189" s="38"/>
      <c r="D189" s="248" t="s">
        <v>211</v>
      </c>
      <c r="E189" s="38"/>
      <c r="F189" s="249" t="s">
        <v>551</v>
      </c>
      <c r="G189" s="38"/>
      <c r="H189" s="38"/>
      <c r="I189" s="152"/>
      <c r="J189" s="38"/>
      <c r="K189" s="38"/>
      <c r="L189" s="42"/>
      <c r="M189" s="250"/>
      <c r="N189" s="251"/>
      <c r="O189" s="89"/>
      <c r="P189" s="89"/>
      <c r="Q189" s="89"/>
      <c r="R189" s="89"/>
      <c r="S189" s="89"/>
      <c r="T189" s="90"/>
      <c r="U189" s="36"/>
      <c r="V189" s="36"/>
      <c r="W189" s="36"/>
      <c r="X189" s="36"/>
      <c r="Y189" s="36"/>
      <c r="Z189" s="36"/>
      <c r="AA189" s="36"/>
      <c r="AB189" s="36"/>
      <c r="AC189" s="36"/>
      <c r="AD189" s="36"/>
      <c r="AE189" s="36"/>
      <c r="AT189" s="15" t="s">
        <v>211</v>
      </c>
      <c r="AU189" s="15" t="s">
        <v>80</v>
      </c>
    </row>
    <row r="190" s="12" customFormat="1">
      <c r="A190" s="12"/>
      <c r="B190" s="252"/>
      <c r="C190" s="253"/>
      <c r="D190" s="248" t="s">
        <v>213</v>
      </c>
      <c r="E190" s="254" t="s">
        <v>417</v>
      </c>
      <c r="F190" s="255" t="s">
        <v>874</v>
      </c>
      <c r="G190" s="253"/>
      <c r="H190" s="256">
        <v>7.6600000000000001</v>
      </c>
      <c r="I190" s="257"/>
      <c r="J190" s="253"/>
      <c r="K190" s="253"/>
      <c r="L190" s="258"/>
      <c r="M190" s="259"/>
      <c r="N190" s="260"/>
      <c r="O190" s="260"/>
      <c r="P190" s="260"/>
      <c r="Q190" s="260"/>
      <c r="R190" s="260"/>
      <c r="S190" s="260"/>
      <c r="T190" s="261"/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T190" s="262" t="s">
        <v>213</v>
      </c>
      <c r="AU190" s="262" t="s">
        <v>80</v>
      </c>
      <c r="AV190" s="12" t="s">
        <v>95</v>
      </c>
      <c r="AW190" s="12" t="s">
        <v>29</v>
      </c>
      <c r="AX190" s="12" t="s">
        <v>80</v>
      </c>
      <c r="AY190" s="262" t="s">
        <v>203</v>
      </c>
    </row>
    <row r="191" s="2" customFormat="1" ht="16.5" customHeight="1">
      <c r="A191" s="36"/>
      <c r="B191" s="37"/>
      <c r="C191" s="236" t="s">
        <v>425</v>
      </c>
      <c r="D191" s="236" t="s">
        <v>204</v>
      </c>
      <c r="E191" s="237" t="s">
        <v>553</v>
      </c>
      <c r="F191" s="238" t="s">
        <v>554</v>
      </c>
      <c r="G191" s="239" t="s">
        <v>311</v>
      </c>
      <c r="H191" s="240">
        <v>1.3200000000000001</v>
      </c>
      <c r="I191" s="241"/>
      <c r="J191" s="240">
        <f>ROUND(I191*H191,2)</f>
        <v>0</v>
      </c>
      <c r="K191" s="238" t="s">
        <v>208</v>
      </c>
      <c r="L191" s="42"/>
      <c r="M191" s="242" t="s">
        <v>1</v>
      </c>
      <c r="N191" s="243" t="s">
        <v>37</v>
      </c>
      <c r="O191" s="89"/>
      <c r="P191" s="244">
        <f>O191*H191</f>
        <v>0</v>
      </c>
      <c r="Q191" s="244">
        <v>0</v>
      </c>
      <c r="R191" s="244">
        <f>Q191*H191</f>
        <v>0</v>
      </c>
      <c r="S191" s="244">
        <v>0</v>
      </c>
      <c r="T191" s="245">
        <f>S191*H191</f>
        <v>0</v>
      </c>
      <c r="U191" s="36"/>
      <c r="V191" s="36"/>
      <c r="W191" s="36"/>
      <c r="X191" s="36"/>
      <c r="Y191" s="36"/>
      <c r="Z191" s="36"/>
      <c r="AA191" s="36"/>
      <c r="AB191" s="36"/>
      <c r="AC191" s="36"/>
      <c r="AD191" s="36"/>
      <c r="AE191" s="36"/>
      <c r="AR191" s="246" t="s">
        <v>209</v>
      </c>
      <c r="AT191" s="246" t="s">
        <v>204</v>
      </c>
      <c r="AU191" s="246" t="s">
        <v>80</v>
      </c>
      <c r="AY191" s="15" t="s">
        <v>203</v>
      </c>
      <c r="BE191" s="247">
        <f>IF(N191="základní",J191,0)</f>
        <v>0</v>
      </c>
      <c r="BF191" s="247">
        <f>IF(N191="snížená",J191,0)</f>
        <v>0</v>
      </c>
      <c r="BG191" s="247">
        <f>IF(N191="zákl. přenesená",J191,0)</f>
        <v>0</v>
      </c>
      <c r="BH191" s="247">
        <f>IF(N191="sníž. přenesená",J191,0)</f>
        <v>0</v>
      </c>
      <c r="BI191" s="247">
        <f>IF(N191="nulová",J191,0)</f>
        <v>0</v>
      </c>
      <c r="BJ191" s="15" t="s">
        <v>80</v>
      </c>
      <c r="BK191" s="247">
        <f>ROUND(I191*H191,2)</f>
        <v>0</v>
      </c>
      <c r="BL191" s="15" t="s">
        <v>209</v>
      </c>
      <c r="BM191" s="246" t="s">
        <v>875</v>
      </c>
    </row>
    <row r="192" s="2" customFormat="1">
      <c r="A192" s="36"/>
      <c r="B192" s="37"/>
      <c r="C192" s="38"/>
      <c r="D192" s="248" t="s">
        <v>211</v>
      </c>
      <c r="E192" s="38"/>
      <c r="F192" s="249" t="s">
        <v>556</v>
      </c>
      <c r="G192" s="38"/>
      <c r="H192" s="38"/>
      <c r="I192" s="152"/>
      <c r="J192" s="38"/>
      <c r="K192" s="38"/>
      <c r="L192" s="42"/>
      <c r="M192" s="250"/>
      <c r="N192" s="251"/>
      <c r="O192" s="89"/>
      <c r="P192" s="89"/>
      <c r="Q192" s="89"/>
      <c r="R192" s="89"/>
      <c r="S192" s="89"/>
      <c r="T192" s="90"/>
      <c r="U192" s="36"/>
      <c r="V192" s="36"/>
      <c r="W192" s="36"/>
      <c r="X192" s="36"/>
      <c r="Y192" s="36"/>
      <c r="Z192" s="36"/>
      <c r="AA192" s="36"/>
      <c r="AB192" s="36"/>
      <c r="AC192" s="36"/>
      <c r="AD192" s="36"/>
      <c r="AE192" s="36"/>
      <c r="AT192" s="15" t="s">
        <v>211</v>
      </c>
      <c r="AU192" s="15" t="s">
        <v>80</v>
      </c>
    </row>
    <row r="193" s="12" customFormat="1">
      <c r="A193" s="12"/>
      <c r="B193" s="252"/>
      <c r="C193" s="253"/>
      <c r="D193" s="248" t="s">
        <v>213</v>
      </c>
      <c r="E193" s="254" t="s">
        <v>455</v>
      </c>
      <c r="F193" s="255" t="s">
        <v>876</v>
      </c>
      <c r="G193" s="253"/>
      <c r="H193" s="256">
        <v>1.3200000000000001</v>
      </c>
      <c r="I193" s="257"/>
      <c r="J193" s="253"/>
      <c r="K193" s="253"/>
      <c r="L193" s="258"/>
      <c r="M193" s="259"/>
      <c r="N193" s="260"/>
      <c r="O193" s="260"/>
      <c r="P193" s="260"/>
      <c r="Q193" s="260"/>
      <c r="R193" s="260"/>
      <c r="S193" s="260"/>
      <c r="T193" s="261"/>
      <c r="U193" s="12"/>
      <c r="V193" s="12"/>
      <c r="W193" s="12"/>
      <c r="X193" s="12"/>
      <c r="Y193" s="12"/>
      <c r="Z193" s="12"/>
      <c r="AA193" s="12"/>
      <c r="AB193" s="12"/>
      <c r="AC193" s="12"/>
      <c r="AD193" s="12"/>
      <c r="AE193" s="12"/>
      <c r="AT193" s="262" t="s">
        <v>213</v>
      </c>
      <c r="AU193" s="262" t="s">
        <v>80</v>
      </c>
      <c r="AV193" s="12" t="s">
        <v>95</v>
      </c>
      <c r="AW193" s="12" t="s">
        <v>29</v>
      </c>
      <c r="AX193" s="12" t="s">
        <v>80</v>
      </c>
      <c r="AY193" s="262" t="s">
        <v>203</v>
      </c>
    </row>
    <row r="194" s="11" customFormat="1" ht="25.92" customHeight="1">
      <c r="A194" s="11"/>
      <c r="B194" s="222"/>
      <c r="C194" s="223"/>
      <c r="D194" s="224" t="s">
        <v>71</v>
      </c>
      <c r="E194" s="225" t="s">
        <v>233</v>
      </c>
      <c r="F194" s="225" t="s">
        <v>411</v>
      </c>
      <c r="G194" s="223"/>
      <c r="H194" s="223"/>
      <c r="I194" s="226"/>
      <c r="J194" s="227">
        <f>BK194</f>
        <v>0</v>
      </c>
      <c r="K194" s="223"/>
      <c r="L194" s="228"/>
      <c r="M194" s="229"/>
      <c r="N194" s="230"/>
      <c r="O194" s="230"/>
      <c r="P194" s="231">
        <f>SUM(P195:P214)</f>
        <v>0</v>
      </c>
      <c r="Q194" s="230"/>
      <c r="R194" s="231">
        <f>SUM(R195:R214)</f>
        <v>0</v>
      </c>
      <c r="S194" s="230"/>
      <c r="T194" s="232">
        <f>SUM(T195:T214)</f>
        <v>0</v>
      </c>
      <c r="U194" s="11"/>
      <c r="V194" s="11"/>
      <c r="W194" s="11"/>
      <c r="X194" s="11"/>
      <c r="Y194" s="11"/>
      <c r="Z194" s="11"/>
      <c r="AA194" s="11"/>
      <c r="AB194" s="11"/>
      <c r="AC194" s="11"/>
      <c r="AD194" s="11"/>
      <c r="AE194" s="11"/>
      <c r="AR194" s="233" t="s">
        <v>80</v>
      </c>
      <c r="AT194" s="234" t="s">
        <v>71</v>
      </c>
      <c r="AU194" s="234" t="s">
        <v>72</v>
      </c>
      <c r="AY194" s="233" t="s">
        <v>203</v>
      </c>
      <c r="BK194" s="235">
        <f>SUM(BK195:BK214)</f>
        <v>0</v>
      </c>
    </row>
    <row r="195" s="2" customFormat="1" ht="16.5" customHeight="1">
      <c r="A195" s="36"/>
      <c r="B195" s="37"/>
      <c r="C195" s="236" t="s">
        <v>432</v>
      </c>
      <c r="D195" s="236" t="s">
        <v>204</v>
      </c>
      <c r="E195" s="237" t="s">
        <v>558</v>
      </c>
      <c r="F195" s="238" t="s">
        <v>559</v>
      </c>
      <c r="G195" s="239" t="s">
        <v>267</v>
      </c>
      <c r="H195" s="240">
        <v>119.01000000000001</v>
      </c>
      <c r="I195" s="241"/>
      <c r="J195" s="240">
        <f>ROUND(I195*H195,2)</f>
        <v>0</v>
      </c>
      <c r="K195" s="238" t="s">
        <v>208</v>
      </c>
      <c r="L195" s="42"/>
      <c r="M195" s="242" t="s">
        <v>1</v>
      </c>
      <c r="N195" s="243" t="s">
        <v>37</v>
      </c>
      <c r="O195" s="89"/>
      <c r="P195" s="244">
        <f>O195*H195</f>
        <v>0</v>
      </c>
      <c r="Q195" s="244">
        <v>0</v>
      </c>
      <c r="R195" s="244">
        <f>Q195*H195</f>
        <v>0</v>
      </c>
      <c r="S195" s="244">
        <v>0</v>
      </c>
      <c r="T195" s="245">
        <f>S195*H195</f>
        <v>0</v>
      </c>
      <c r="U195" s="36"/>
      <c r="V195" s="36"/>
      <c r="W195" s="36"/>
      <c r="X195" s="36"/>
      <c r="Y195" s="36"/>
      <c r="Z195" s="36"/>
      <c r="AA195" s="36"/>
      <c r="AB195" s="36"/>
      <c r="AC195" s="36"/>
      <c r="AD195" s="36"/>
      <c r="AE195" s="36"/>
      <c r="AR195" s="246" t="s">
        <v>209</v>
      </c>
      <c r="AT195" s="246" t="s">
        <v>204</v>
      </c>
      <c r="AU195" s="246" t="s">
        <v>80</v>
      </c>
      <c r="AY195" s="15" t="s">
        <v>203</v>
      </c>
      <c r="BE195" s="247">
        <f>IF(N195="základní",J195,0)</f>
        <v>0</v>
      </c>
      <c r="BF195" s="247">
        <f>IF(N195="snížená",J195,0)</f>
        <v>0</v>
      </c>
      <c r="BG195" s="247">
        <f>IF(N195="zákl. přenesená",J195,0)</f>
        <v>0</v>
      </c>
      <c r="BH195" s="247">
        <f>IF(N195="sníž. přenesená",J195,0)</f>
        <v>0</v>
      </c>
      <c r="BI195" s="247">
        <f>IF(N195="nulová",J195,0)</f>
        <v>0</v>
      </c>
      <c r="BJ195" s="15" t="s">
        <v>80</v>
      </c>
      <c r="BK195" s="247">
        <f>ROUND(I195*H195,2)</f>
        <v>0</v>
      </c>
      <c r="BL195" s="15" t="s">
        <v>209</v>
      </c>
      <c r="BM195" s="246" t="s">
        <v>877</v>
      </c>
    </row>
    <row r="196" s="2" customFormat="1">
      <c r="A196" s="36"/>
      <c r="B196" s="37"/>
      <c r="C196" s="38"/>
      <c r="D196" s="248" t="s">
        <v>211</v>
      </c>
      <c r="E196" s="38"/>
      <c r="F196" s="249" t="s">
        <v>561</v>
      </c>
      <c r="G196" s="38"/>
      <c r="H196" s="38"/>
      <c r="I196" s="152"/>
      <c r="J196" s="38"/>
      <c r="K196" s="38"/>
      <c r="L196" s="42"/>
      <c r="M196" s="250"/>
      <c r="N196" s="251"/>
      <c r="O196" s="89"/>
      <c r="P196" s="89"/>
      <c r="Q196" s="89"/>
      <c r="R196" s="89"/>
      <c r="S196" s="89"/>
      <c r="T196" s="90"/>
      <c r="U196" s="36"/>
      <c r="V196" s="36"/>
      <c r="W196" s="36"/>
      <c r="X196" s="36"/>
      <c r="Y196" s="36"/>
      <c r="Z196" s="36"/>
      <c r="AA196" s="36"/>
      <c r="AB196" s="36"/>
      <c r="AC196" s="36"/>
      <c r="AD196" s="36"/>
      <c r="AE196" s="36"/>
      <c r="AT196" s="15" t="s">
        <v>211</v>
      </c>
      <c r="AU196" s="15" t="s">
        <v>80</v>
      </c>
    </row>
    <row r="197" s="12" customFormat="1">
      <c r="A197" s="12"/>
      <c r="B197" s="252"/>
      <c r="C197" s="253"/>
      <c r="D197" s="248" t="s">
        <v>213</v>
      </c>
      <c r="E197" s="254" t="s">
        <v>473</v>
      </c>
      <c r="F197" s="255" t="s">
        <v>878</v>
      </c>
      <c r="G197" s="253"/>
      <c r="H197" s="256">
        <v>119.01000000000001</v>
      </c>
      <c r="I197" s="257"/>
      <c r="J197" s="253"/>
      <c r="K197" s="253"/>
      <c r="L197" s="258"/>
      <c r="M197" s="259"/>
      <c r="N197" s="260"/>
      <c r="O197" s="260"/>
      <c r="P197" s="260"/>
      <c r="Q197" s="260"/>
      <c r="R197" s="260"/>
      <c r="S197" s="260"/>
      <c r="T197" s="261"/>
      <c r="U197" s="12"/>
      <c r="V197" s="12"/>
      <c r="W197" s="12"/>
      <c r="X197" s="12"/>
      <c r="Y197" s="12"/>
      <c r="Z197" s="12"/>
      <c r="AA197" s="12"/>
      <c r="AB197" s="12"/>
      <c r="AC197" s="12"/>
      <c r="AD197" s="12"/>
      <c r="AE197" s="12"/>
      <c r="AT197" s="262" t="s">
        <v>213</v>
      </c>
      <c r="AU197" s="262" t="s">
        <v>80</v>
      </c>
      <c r="AV197" s="12" t="s">
        <v>95</v>
      </c>
      <c r="AW197" s="12" t="s">
        <v>29</v>
      </c>
      <c r="AX197" s="12" t="s">
        <v>80</v>
      </c>
      <c r="AY197" s="262" t="s">
        <v>203</v>
      </c>
    </row>
    <row r="198" s="2" customFormat="1" ht="16.5" customHeight="1">
      <c r="A198" s="36"/>
      <c r="B198" s="37"/>
      <c r="C198" s="236" t="s">
        <v>7</v>
      </c>
      <c r="D198" s="236" t="s">
        <v>204</v>
      </c>
      <c r="E198" s="237" t="s">
        <v>563</v>
      </c>
      <c r="F198" s="238" t="s">
        <v>564</v>
      </c>
      <c r="G198" s="239" t="s">
        <v>267</v>
      </c>
      <c r="H198" s="240">
        <v>113.59999999999999</v>
      </c>
      <c r="I198" s="241"/>
      <c r="J198" s="240">
        <f>ROUND(I198*H198,2)</f>
        <v>0</v>
      </c>
      <c r="K198" s="238" t="s">
        <v>208</v>
      </c>
      <c r="L198" s="42"/>
      <c r="M198" s="242" t="s">
        <v>1</v>
      </c>
      <c r="N198" s="243" t="s">
        <v>37</v>
      </c>
      <c r="O198" s="89"/>
      <c r="P198" s="244">
        <f>O198*H198</f>
        <v>0</v>
      </c>
      <c r="Q198" s="244">
        <v>0</v>
      </c>
      <c r="R198" s="244">
        <f>Q198*H198</f>
        <v>0</v>
      </c>
      <c r="S198" s="244">
        <v>0</v>
      </c>
      <c r="T198" s="245">
        <f>S198*H198</f>
        <v>0</v>
      </c>
      <c r="U198" s="36"/>
      <c r="V198" s="36"/>
      <c r="W198" s="36"/>
      <c r="X198" s="36"/>
      <c r="Y198" s="36"/>
      <c r="Z198" s="36"/>
      <c r="AA198" s="36"/>
      <c r="AB198" s="36"/>
      <c r="AC198" s="36"/>
      <c r="AD198" s="36"/>
      <c r="AE198" s="36"/>
      <c r="AR198" s="246" t="s">
        <v>209</v>
      </c>
      <c r="AT198" s="246" t="s">
        <v>204</v>
      </c>
      <c r="AU198" s="246" t="s">
        <v>80</v>
      </c>
      <c r="AY198" s="15" t="s">
        <v>203</v>
      </c>
      <c r="BE198" s="247">
        <f>IF(N198="základní",J198,0)</f>
        <v>0</v>
      </c>
      <c r="BF198" s="247">
        <f>IF(N198="snížená",J198,0)</f>
        <v>0</v>
      </c>
      <c r="BG198" s="247">
        <f>IF(N198="zákl. přenesená",J198,0)</f>
        <v>0</v>
      </c>
      <c r="BH198" s="247">
        <f>IF(N198="sníž. přenesená",J198,0)</f>
        <v>0</v>
      </c>
      <c r="BI198" s="247">
        <f>IF(N198="nulová",J198,0)</f>
        <v>0</v>
      </c>
      <c r="BJ198" s="15" t="s">
        <v>80</v>
      </c>
      <c r="BK198" s="247">
        <f>ROUND(I198*H198,2)</f>
        <v>0</v>
      </c>
      <c r="BL198" s="15" t="s">
        <v>209</v>
      </c>
      <c r="BM198" s="246" t="s">
        <v>879</v>
      </c>
    </row>
    <row r="199" s="2" customFormat="1">
      <c r="A199" s="36"/>
      <c r="B199" s="37"/>
      <c r="C199" s="38"/>
      <c r="D199" s="248" t="s">
        <v>211</v>
      </c>
      <c r="E199" s="38"/>
      <c r="F199" s="249" t="s">
        <v>429</v>
      </c>
      <c r="G199" s="38"/>
      <c r="H199" s="38"/>
      <c r="I199" s="152"/>
      <c r="J199" s="38"/>
      <c r="K199" s="38"/>
      <c r="L199" s="42"/>
      <c r="M199" s="250"/>
      <c r="N199" s="251"/>
      <c r="O199" s="89"/>
      <c r="P199" s="89"/>
      <c r="Q199" s="89"/>
      <c r="R199" s="89"/>
      <c r="S199" s="89"/>
      <c r="T199" s="90"/>
      <c r="U199" s="36"/>
      <c r="V199" s="36"/>
      <c r="W199" s="36"/>
      <c r="X199" s="36"/>
      <c r="Y199" s="36"/>
      <c r="Z199" s="36"/>
      <c r="AA199" s="36"/>
      <c r="AB199" s="36"/>
      <c r="AC199" s="36"/>
      <c r="AD199" s="36"/>
      <c r="AE199" s="36"/>
      <c r="AT199" s="15" t="s">
        <v>211</v>
      </c>
      <c r="AU199" s="15" t="s">
        <v>80</v>
      </c>
    </row>
    <row r="200" s="12" customFormat="1">
      <c r="A200" s="12"/>
      <c r="B200" s="252"/>
      <c r="C200" s="253"/>
      <c r="D200" s="248" t="s">
        <v>213</v>
      </c>
      <c r="E200" s="254" t="s">
        <v>447</v>
      </c>
      <c r="F200" s="255" t="s">
        <v>880</v>
      </c>
      <c r="G200" s="253"/>
      <c r="H200" s="256">
        <v>113.59999999999999</v>
      </c>
      <c r="I200" s="257"/>
      <c r="J200" s="253"/>
      <c r="K200" s="253"/>
      <c r="L200" s="258"/>
      <c r="M200" s="259"/>
      <c r="N200" s="260"/>
      <c r="O200" s="260"/>
      <c r="P200" s="260"/>
      <c r="Q200" s="260"/>
      <c r="R200" s="260"/>
      <c r="S200" s="260"/>
      <c r="T200" s="261"/>
      <c r="U200" s="12"/>
      <c r="V200" s="12"/>
      <c r="W200" s="12"/>
      <c r="X200" s="12"/>
      <c r="Y200" s="12"/>
      <c r="Z200" s="12"/>
      <c r="AA200" s="12"/>
      <c r="AB200" s="12"/>
      <c r="AC200" s="12"/>
      <c r="AD200" s="12"/>
      <c r="AE200" s="12"/>
      <c r="AT200" s="262" t="s">
        <v>213</v>
      </c>
      <c r="AU200" s="262" t="s">
        <v>80</v>
      </c>
      <c r="AV200" s="12" t="s">
        <v>95</v>
      </c>
      <c r="AW200" s="12" t="s">
        <v>29</v>
      </c>
      <c r="AX200" s="12" t="s">
        <v>80</v>
      </c>
      <c r="AY200" s="262" t="s">
        <v>203</v>
      </c>
    </row>
    <row r="201" s="2" customFormat="1" ht="16.5" customHeight="1">
      <c r="A201" s="36"/>
      <c r="B201" s="37"/>
      <c r="C201" s="236" t="s">
        <v>449</v>
      </c>
      <c r="D201" s="236" t="s">
        <v>204</v>
      </c>
      <c r="E201" s="237" t="s">
        <v>567</v>
      </c>
      <c r="F201" s="238" t="s">
        <v>568</v>
      </c>
      <c r="G201" s="239" t="s">
        <v>267</v>
      </c>
      <c r="H201" s="240">
        <v>113.59999999999999</v>
      </c>
      <c r="I201" s="241"/>
      <c r="J201" s="240">
        <f>ROUND(I201*H201,2)</f>
        <v>0</v>
      </c>
      <c r="K201" s="238" t="s">
        <v>208</v>
      </c>
      <c r="L201" s="42"/>
      <c r="M201" s="242" t="s">
        <v>1</v>
      </c>
      <c r="N201" s="243" t="s">
        <v>37</v>
      </c>
      <c r="O201" s="89"/>
      <c r="P201" s="244">
        <f>O201*H201</f>
        <v>0</v>
      </c>
      <c r="Q201" s="244">
        <v>0</v>
      </c>
      <c r="R201" s="244">
        <f>Q201*H201</f>
        <v>0</v>
      </c>
      <c r="S201" s="244">
        <v>0</v>
      </c>
      <c r="T201" s="245">
        <f>S201*H201</f>
        <v>0</v>
      </c>
      <c r="U201" s="36"/>
      <c r="V201" s="36"/>
      <c r="W201" s="36"/>
      <c r="X201" s="36"/>
      <c r="Y201" s="36"/>
      <c r="Z201" s="36"/>
      <c r="AA201" s="36"/>
      <c r="AB201" s="36"/>
      <c r="AC201" s="36"/>
      <c r="AD201" s="36"/>
      <c r="AE201" s="36"/>
      <c r="AR201" s="246" t="s">
        <v>209</v>
      </c>
      <c r="AT201" s="246" t="s">
        <v>204</v>
      </c>
      <c r="AU201" s="246" t="s">
        <v>80</v>
      </c>
      <c r="AY201" s="15" t="s">
        <v>203</v>
      </c>
      <c r="BE201" s="247">
        <f>IF(N201="základní",J201,0)</f>
        <v>0</v>
      </c>
      <c r="BF201" s="247">
        <f>IF(N201="snížená",J201,0)</f>
        <v>0</v>
      </c>
      <c r="BG201" s="247">
        <f>IF(N201="zákl. přenesená",J201,0)</f>
        <v>0</v>
      </c>
      <c r="BH201" s="247">
        <f>IF(N201="sníž. přenesená",J201,0)</f>
        <v>0</v>
      </c>
      <c r="BI201" s="247">
        <f>IF(N201="nulová",J201,0)</f>
        <v>0</v>
      </c>
      <c r="BJ201" s="15" t="s">
        <v>80</v>
      </c>
      <c r="BK201" s="247">
        <f>ROUND(I201*H201,2)</f>
        <v>0</v>
      </c>
      <c r="BL201" s="15" t="s">
        <v>209</v>
      </c>
      <c r="BM201" s="246" t="s">
        <v>881</v>
      </c>
    </row>
    <row r="202" s="2" customFormat="1">
      <c r="A202" s="36"/>
      <c r="B202" s="37"/>
      <c r="C202" s="38"/>
      <c r="D202" s="248" t="s">
        <v>211</v>
      </c>
      <c r="E202" s="38"/>
      <c r="F202" s="249" t="s">
        <v>436</v>
      </c>
      <c r="G202" s="38"/>
      <c r="H202" s="38"/>
      <c r="I202" s="152"/>
      <c r="J202" s="38"/>
      <c r="K202" s="38"/>
      <c r="L202" s="42"/>
      <c r="M202" s="250"/>
      <c r="N202" s="251"/>
      <c r="O202" s="89"/>
      <c r="P202" s="89"/>
      <c r="Q202" s="89"/>
      <c r="R202" s="89"/>
      <c r="S202" s="89"/>
      <c r="T202" s="90"/>
      <c r="U202" s="36"/>
      <c r="V202" s="36"/>
      <c r="W202" s="36"/>
      <c r="X202" s="36"/>
      <c r="Y202" s="36"/>
      <c r="Z202" s="36"/>
      <c r="AA202" s="36"/>
      <c r="AB202" s="36"/>
      <c r="AC202" s="36"/>
      <c r="AD202" s="36"/>
      <c r="AE202" s="36"/>
      <c r="AT202" s="15" t="s">
        <v>211</v>
      </c>
      <c r="AU202" s="15" t="s">
        <v>80</v>
      </c>
    </row>
    <row r="203" s="12" customFormat="1">
      <c r="A203" s="12"/>
      <c r="B203" s="252"/>
      <c r="C203" s="253"/>
      <c r="D203" s="248" t="s">
        <v>213</v>
      </c>
      <c r="E203" s="254" t="s">
        <v>570</v>
      </c>
      <c r="F203" s="255" t="s">
        <v>882</v>
      </c>
      <c r="G203" s="253"/>
      <c r="H203" s="256">
        <v>113.59999999999999</v>
      </c>
      <c r="I203" s="257"/>
      <c r="J203" s="253"/>
      <c r="K203" s="253"/>
      <c r="L203" s="258"/>
      <c r="M203" s="259"/>
      <c r="N203" s="260"/>
      <c r="O203" s="260"/>
      <c r="P203" s="260"/>
      <c r="Q203" s="260"/>
      <c r="R203" s="260"/>
      <c r="S203" s="260"/>
      <c r="T203" s="261"/>
      <c r="U203" s="12"/>
      <c r="V203" s="12"/>
      <c r="W203" s="12"/>
      <c r="X203" s="12"/>
      <c r="Y203" s="12"/>
      <c r="Z203" s="12"/>
      <c r="AA203" s="12"/>
      <c r="AB203" s="12"/>
      <c r="AC203" s="12"/>
      <c r="AD203" s="12"/>
      <c r="AE203" s="12"/>
      <c r="AT203" s="262" t="s">
        <v>213</v>
      </c>
      <c r="AU203" s="262" t="s">
        <v>80</v>
      </c>
      <c r="AV203" s="12" t="s">
        <v>95</v>
      </c>
      <c r="AW203" s="12" t="s">
        <v>29</v>
      </c>
      <c r="AX203" s="12" t="s">
        <v>80</v>
      </c>
      <c r="AY203" s="262" t="s">
        <v>203</v>
      </c>
    </row>
    <row r="204" s="2" customFormat="1" ht="16.5" customHeight="1">
      <c r="A204" s="36"/>
      <c r="B204" s="37"/>
      <c r="C204" s="236" t="s">
        <v>457</v>
      </c>
      <c r="D204" s="236" t="s">
        <v>204</v>
      </c>
      <c r="E204" s="237" t="s">
        <v>433</v>
      </c>
      <c r="F204" s="238" t="s">
        <v>434</v>
      </c>
      <c r="G204" s="239" t="s">
        <v>267</v>
      </c>
      <c r="H204" s="240">
        <v>152.80000000000001</v>
      </c>
      <c r="I204" s="241"/>
      <c r="J204" s="240">
        <f>ROUND(I204*H204,2)</f>
        <v>0</v>
      </c>
      <c r="K204" s="238" t="s">
        <v>208</v>
      </c>
      <c r="L204" s="42"/>
      <c r="M204" s="242" t="s">
        <v>1</v>
      </c>
      <c r="N204" s="243" t="s">
        <v>37</v>
      </c>
      <c r="O204" s="89"/>
      <c r="P204" s="244">
        <f>O204*H204</f>
        <v>0</v>
      </c>
      <c r="Q204" s="244">
        <v>0</v>
      </c>
      <c r="R204" s="244">
        <f>Q204*H204</f>
        <v>0</v>
      </c>
      <c r="S204" s="244">
        <v>0</v>
      </c>
      <c r="T204" s="245">
        <f>S204*H204</f>
        <v>0</v>
      </c>
      <c r="U204" s="36"/>
      <c r="V204" s="36"/>
      <c r="W204" s="36"/>
      <c r="X204" s="36"/>
      <c r="Y204" s="36"/>
      <c r="Z204" s="36"/>
      <c r="AA204" s="36"/>
      <c r="AB204" s="36"/>
      <c r="AC204" s="36"/>
      <c r="AD204" s="36"/>
      <c r="AE204" s="36"/>
      <c r="AR204" s="246" t="s">
        <v>209</v>
      </c>
      <c r="AT204" s="246" t="s">
        <v>204</v>
      </c>
      <c r="AU204" s="246" t="s">
        <v>80</v>
      </c>
      <c r="AY204" s="15" t="s">
        <v>203</v>
      </c>
      <c r="BE204" s="247">
        <f>IF(N204="základní",J204,0)</f>
        <v>0</v>
      </c>
      <c r="BF204" s="247">
        <f>IF(N204="snížená",J204,0)</f>
        <v>0</v>
      </c>
      <c r="BG204" s="247">
        <f>IF(N204="zákl. přenesená",J204,0)</f>
        <v>0</v>
      </c>
      <c r="BH204" s="247">
        <f>IF(N204="sníž. přenesená",J204,0)</f>
        <v>0</v>
      </c>
      <c r="BI204" s="247">
        <f>IF(N204="nulová",J204,0)</f>
        <v>0</v>
      </c>
      <c r="BJ204" s="15" t="s">
        <v>80</v>
      </c>
      <c r="BK204" s="247">
        <f>ROUND(I204*H204,2)</f>
        <v>0</v>
      </c>
      <c r="BL204" s="15" t="s">
        <v>209</v>
      </c>
      <c r="BM204" s="246" t="s">
        <v>883</v>
      </c>
    </row>
    <row r="205" s="2" customFormat="1">
      <c r="A205" s="36"/>
      <c r="B205" s="37"/>
      <c r="C205" s="38"/>
      <c r="D205" s="248" t="s">
        <v>211</v>
      </c>
      <c r="E205" s="38"/>
      <c r="F205" s="249" t="s">
        <v>436</v>
      </c>
      <c r="G205" s="38"/>
      <c r="H205" s="38"/>
      <c r="I205" s="152"/>
      <c r="J205" s="38"/>
      <c r="K205" s="38"/>
      <c r="L205" s="42"/>
      <c r="M205" s="250"/>
      <c r="N205" s="251"/>
      <c r="O205" s="89"/>
      <c r="P205" s="89"/>
      <c r="Q205" s="89"/>
      <c r="R205" s="89"/>
      <c r="S205" s="89"/>
      <c r="T205" s="90"/>
      <c r="U205" s="36"/>
      <c r="V205" s="36"/>
      <c r="W205" s="36"/>
      <c r="X205" s="36"/>
      <c r="Y205" s="36"/>
      <c r="Z205" s="36"/>
      <c r="AA205" s="36"/>
      <c r="AB205" s="36"/>
      <c r="AC205" s="36"/>
      <c r="AD205" s="36"/>
      <c r="AE205" s="36"/>
      <c r="AT205" s="15" t="s">
        <v>211</v>
      </c>
      <c r="AU205" s="15" t="s">
        <v>80</v>
      </c>
    </row>
    <row r="206" s="12" customFormat="1">
      <c r="A206" s="12"/>
      <c r="B206" s="252"/>
      <c r="C206" s="253"/>
      <c r="D206" s="248" t="s">
        <v>213</v>
      </c>
      <c r="E206" s="254" t="s">
        <v>573</v>
      </c>
      <c r="F206" s="255" t="s">
        <v>884</v>
      </c>
      <c r="G206" s="253"/>
      <c r="H206" s="256">
        <v>152.80000000000001</v>
      </c>
      <c r="I206" s="257"/>
      <c r="J206" s="253"/>
      <c r="K206" s="253"/>
      <c r="L206" s="258"/>
      <c r="M206" s="259"/>
      <c r="N206" s="260"/>
      <c r="O206" s="260"/>
      <c r="P206" s="260"/>
      <c r="Q206" s="260"/>
      <c r="R206" s="260"/>
      <c r="S206" s="260"/>
      <c r="T206" s="261"/>
      <c r="U206" s="12"/>
      <c r="V206" s="12"/>
      <c r="W206" s="12"/>
      <c r="X206" s="12"/>
      <c r="Y206" s="12"/>
      <c r="Z206" s="12"/>
      <c r="AA206" s="12"/>
      <c r="AB206" s="12"/>
      <c r="AC206" s="12"/>
      <c r="AD206" s="12"/>
      <c r="AE206" s="12"/>
      <c r="AT206" s="262" t="s">
        <v>213</v>
      </c>
      <c r="AU206" s="262" t="s">
        <v>80</v>
      </c>
      <c r="AV206" s="12" t="s">
        <v>95</v>
      </c>
      <c r="AW206" s="12" t="s">
        <v>29</v>
      </c>
      <c r="AX206" s="12" t="s">
        <v>80</v>
      </c>
      <c r="AY206" s="262" t="s">
        <v>203</v>
      </c>
    </row>
    <row r="207" s="2" customFormat="1" ht="16.5" customHeight="1">
      <c r="A207" s="36"/>
      <c r="B207" s="37"/>
      <c r="C207" s="236" t="s">
        <v>463</v>
      </c>
      <c r="D207" s="236" t="s">
        <v>204</v>
      </c>
      <c r="E207" s="237" t="s">
        <v>458</v>
      </c>
      <c r="F207" s="238" t="s">
        <v>459</v>
      </c>
      <c r="G207" s="239" t="s">
        <v>267</v>
      </c>
      <c r="H207" s="240">
        <v>180.94999999999999</v>
      </c>
      <c r="I207" s="241"/>
      <c r="J207" s="240">
        <f>ROUND(I207*H207,2)</f>
        <v>0</v>
      </c>
      <c r="K207" s="238" t="s">
        <v>208</v>
      </c>
      <c r="L207" s="42"/>
      <c r="M207" s="242" t="s">
        <v>1</v>
      </c>
      <c r="N207" s="243" t="s">
        <v>37</v>
      </c>
      <c r="O207" s="89"/>
      <c r="P207" s="244">
        <f>O207*H207</f>
        <v>0</v>
      </c>
      <c r="Q207" s="244">
        <v>0</v>
      </c>
      <c r="R207" s="244">
        <f>Q207*H207</f>
        <v>0</v>
      </c>
      <c r="S207" s="244">
        <v>0</v>
      </c>
      <c r="T207" s="245">
        <f>S207*H207</f>
        <v>0</v>
      </c>
      <c r="U207" s="36"/>
      <c r="V207" s="36"/>
      <c r="W207" s="36"/>
      <c r="X207" s="36"/>
      <c r="Y207" s="36"/>
      <c r="Z207" s="36"/>
      <c r="AA207" s="36"/>
      <c r="AB207" s="36"/>
      <c r="AC207" s="36"/>
      <c r="AD207" s="36"/>
      <c r="AE207" s="36"/>
      <c r="AR207" s="246" t="s">
        <v>209</v>
      </c>
      <c r="AT207" s="246" t="s">
        <v>204</v>
      </c>
      <c r="AU207" s="246" t="s">
        <v>80</v>
      </c>
      <c r="AY207" s="15" t="s">
        <v>203</v>
      </c>
      <c r="BE207" s="247">
        <f>IF(N207="základní",J207,0)</f>
        <v>0</v>
      </c>
      <c r="BF207" s="247">
        <f>IF(N207="snížená",J207,0)</f>
        <v>0</v>
      </c>
      <c r="BG207" s="247">
        <f>IF(N207="zákl. přenesená",J207,0)</f>
        <v>0</v>
      </c>
      <c r="BH207" s="247">
        <f>IF(N207="sníž. přenesená",J207,0)</f>
        <v>0</v>
      </c>
      <c r="BI207" s="247">
        <f>IF(N207="nulová",J207,0)</f>
        <v>0</v>
      </c>
      <c r="BJ207" s="15" t="s">
        <v>80</v>
      </c>
      <c r="BK207" s="247">
        <f>ROUND(I207*H207,2)</f>
        <v>0</v>
      </c>
      <c r="BL207" s="15" t="s">
        <v>209</v>
      </c>
      <c r="BM207" s="246" t="s">
        <v>885</v>
      </c>
    </row>
    <row r="208" s="2" customFormat="1">
      <c r="A208" s="36"/>
      <c r="B208" s="37"/>
      <c r="C208" s="38"/>
      <c r="D208" s="248" t="s">
        <v>211</v>
      </c>
      <c r="E208" s="38"/>
      <c r="F208" s="249" t="s">
        <v>454</v>
      </c>
      <c r="G208" s="38"/>
      <c r="H208" s="38"/>
      <c r="I208" s="152"/>
      <c r="J208" s="38"/>
      <c r="K208" s="38"/>
      <c r="L208" s="42"/>
      <c r="M208" s="250"/>
      <c r="N208" s="251"/>
      <c r="O208" s="89"/>
      <c r="P208" s="89"/>
      <c r="Q208" s="89"/>
      <c r="R208" s="89"/>
      <c r="S208" s="89"/>
      <c r="T208" s="90"/>
      <c r="U208" s="36"/>
      <c r="V208" s="36"/>
      <c r="W208" s="36"/>
      <c r="X208" s="36"/>
      <c r="Y208" s="36"/>
      <c r="Z208" s="36"/>
      <c r="AA208" s="36"/>
      <c r="AB208" s="36"/>
      <c r="AC208" s="36"/>
      <c r="AD208" s="36"/>
      <c r="AE208" s="36"/>
      <c r="AT208" s="15" t="s">
        <v>211</v>
      </c>
      <c r="AU208" s="15" t="s">
        <v>80</v>
      </c>
    </row>
    <row r="209" s="12" customFormat="1">
      <c r="A209" s="12"/>
      <c r="B209" s="252"/>
      <c r="C209" s="253"/>
      <c r="D209" s="248" t="s">
        <v>213</v>
      </c>
      <c r="E209" s="254" t="s">
        <v>437</v>
      </c>
      <c r="F209" s="255" t="s">
        <v>886</v>
      </c>
      <c r="G209" s="253"/>
      <c r="H209" s="256">
        <v>108.19</v>
      </c>
      <c r="I209" s="257"/>
      <c r="J209" s="253"/>
      <c r="K209" s="253"/>
      <c r="L209" s="258"/>
      <c r="M209" s="259"/>
      <c r="N209" s="260"/>
      <c r="O209" s="260"/>
      <c r="P209" s="260"/>
      <c r="Q209" s="260"/>
      <c r="R209" s="260"/>
      <c r="S209" s="260"/>
      <c r="T209" s="261"/>
      <c r="U209" s="12"/>
      <c r="V209" s="12"/>
      <c r="W209" s="12"/>
      <c r="X209" s="12"/>
      <c r="Y209" s="12"/>
      <c r="Z209" s="12"/>
      <c r="AA209" s="12"/>
      <c r="AB209" s="12"/>
      <c r="AC209" s="12"/>
      <c r="AD209" s="12"/>
      <c r="AE209" s="12"/>
      <c r="AT209" s="262" t="s">
        <v>213</v>
      </c>
      <c r="AU209" s="262" t="s">
        <v>80</v>
      </c>
      <c r="AV209" s="12" t="s">
        <v>95</v>
      </c>
      <c r="AW209" s="12" t="s">
        <v>29</v>
      </c>
      <c r="AX209" s="12" t="s">
        <v>72</v>
      </c>
      <c r="AY209" s="262" t="s">
        <v>203</v>
      </c>
    </row>
    <row r="210" s="12" customFormat="1">
      <c r="A210" s="12"/>
      <c r="B210" s="252"/>
      <c r="C210" s="253"/>
      <c r="D210" s="248" t="s">
        <v>213</v>
      </c>
      <c r="E210" s="254" t="s">
        <v>303</v>
      </c>
      <c r="F210" s="255" t="s">
        <v>887</v>
      </c>
      <c r="G210" s="253"/>
      <c r="H210" s="256">
        <v>72.760000000000005</v>
      </c>
      <c r="I210" s="257"/>
      <c r="J210" s="253"/>
      <c r="K210" s="253"/>
      <c r="L210" s="258"/>
      <c r="M210" s="259"/>
      <c r="N210" s="260"/>
      <c r="O210" s="260"/>
      <c r="P210" s="260"/>
      <c r="Q210" s="260"/>
      <c r="R210" s="260"/>
      <c r="S210" s="260"/>
      <c r="T210" s="261"/>
      <c r="U210" s="12"/>
      <c r="V210" s="12"/>
      <c r="W210" s="12"/>
      <c r="X210" s="12"/>
      <c r="Y210" s="12"/>
      <c r="Z210" s="12"/>
      <c r="AA210" s="12"/>
      <c r="AB210" s="12"/>
      <c r="AC210" s="12"/>
      <c r="AD210" s="12"/>
      <c r="AE210" s="12"/>
      <c r="AT210" s="262" t="s">
        <v>213</v>
      </c>
      <c r="AU210" s="262" t="s">
        <v>80</v>
      </c>
      <c r="AV210" s="12" t="s">
        <v>95</v>
      </c>
      <c r="AW210" s="12" t="s">
        <v>29</v>
      </c>
      <c r="AX210" s="12" t="s">
        <v>72</v>
      </c>
      <c r="AY210" s="262" t="s">
        <v>203</v>
      </c>
    </row>
    <row r="211" s="12" customFormat="1">
      <c r="A211" s="12"/>
      <c r="B211" s="252"/>
      <c r="C211" s="253"/>
      <c r="D211" s="248" t="s">
        <v>213</v>
      </c>
      <c r="E211" s="254" t="s">
        <v>306</v>
      </c>
      <c r="F211" s="255" t="s">
        <v>578</v>
      </c>
      <c r="G211" s="253"/>
      <c r="H211" s="256">
        <v>180.94999999999999</v>
      </c>
      <c r="I211" s="257"/>
      <c r="J211" s="253"/>
      <c r="K211" s="253"/>
      <c r="L211" s="258"/>
      <c r="M211" s="259"/>
      <c r="N211" s="260"/>
      <c r="O211" s="260"/>
      <c r="P211" s="260"/>
      <c r="Q211" s="260"/>
      <c r="R211" s="260"/>
      <c r="S211" s="260"/>
      <c r="T211" s="261"/>
      <c r="U211" s="12"/>
      <c r="V211" s="12"/>
      <c r="W211" s="12"/>
      <c r="X211" s="12"/>
      <c r="Y211" s="12"/>
      <c r="Z211" s="12"/>
      <c r="AA211" s="12"/>
      <c r="AB211" s="12"/>
      <c r="AC211" s="12"/>
      <c r="AD211" s="12"/>
      <c r="AE211" s="12"/>
      <c r="AT211" s="262" t="s">
        <v>213</v>
      </c>
      <c r="AU211" s="262" t="s">
        <v>80</v>
      </c>
      <c r="AV211" s="12" t="s">
        <v>95</v>
      </c>
      <c r="AW211" s="12" t="s">
        <v>29</v>
      </c>
      <c r="AX211" s="12" t="s">
        <v>80</v>
      </c>
      <c r="AY211" s="262" t="s">
        <v>203</v>
      </c>
    </row>
    <row r="212" s="2" customFormat="1" ht="16.5" customHeight="1">
      <c r="A212" s="36"/>
      <c r="B212" s="37"/>
      <c r="C212" s="236" t="s">
        <v>270</v>
      </c>
      <c r="D212" s="236" t="s">
        <v>204</v>
      </c>
      <c r="E212" s="237" t="s">
        <v>464</v>
      </c>
      <c r="F212" s="238" t="s">
        <v>465</v>
      </c>
      <c r="G212" s="239" t="s">
        <v>267</v>
      </c>
      <c r="H212" s="240">
        <v>76.400000000000006</v>
      </c>
      <c r="I212" s="241"/>
      <c r="J212" s="240">
        <f>ROUND(I212*H212,2)</f>
        <v>0</v>
      </c>
      <c r="K212" s="238" t="s">
        <v>208</v>
      </c>
      <c r="L212" s="42"/>
      <c r="M212" s="242" t="s">
        <v>1</v>
      </c>
      <c r="N212" s="243" t="s">
        <v>37</v>
      </c>
      <c r="O212" s="89"/>
      <c r="P212" s="244">
        <f>O212*H212</f>
        <v>0</v>
      </c>
      <c r="Q212" s="244">
        <v>0</v>
      </c>
      <c r="R212" s="244">
        <f>Q212*H212</f>
        <v>0</v>
      </c>
      <c r="S212" s="244">
        <v>0</v>
      </c>
      <c r="T212" s="245">
        <f>S212*H212</f>
        <v>0</v>
      </c>
      <c r="U212" s="36"/>
      <c r="V212" s="36"/>
      <c r="W212" s="36"/>
      <c r="X212" s="36"/>
      <c r="Y212" s="36"/>
      <c r="Z212" s="36"/>
      <c r="AA212" s="36"/>
      <c r="AB212" s="36"/>
      <c r="AC212" s="36"/>
      <c r="AD212" s="36"/>
      <c r="AE212" s="36"/>
      <c r="AR212" s="246" t="s">
        <v>209</v>
      </c>
      <c r="AT212" s="246" t="s">
        <v>204</v>
      </c>
      <c r="AU212" s="246" t="s">
        <v>80</v>
      </c>
      <c r="AY212" s="15" t="s">
        <v>203</v>
      </c>
      <c r="BE212" s="247">
        <f>IF(N212="základní",J212,0)</f>
        <v>0</v>
      </c>
      <c r="BF212" s="247">
        <f>IF(N212="snížená",J212,0)</f>
        <v>0</v>
      </c>
      <c r="BG212" s="247">
        <f>IF(N212="zákl. přenesená",J212,0)</f>
        <v>0</v>
      </c>
      <c r="BH212" s="247">
        <f>IF(N212="sníž. přenesená",J212,0)</f>
        <v>0</v>
      </c>
      <c r="BI212" s="247">
        <f>IF(N212="nulová",J212,0)</f>
        <v>0</v>
      </c>
      <c r="BJ212" s="15" t="s">
        <v>80</v>
      </c>
      <c r="BK212" s="247">
        <f>ROUND(I212*H212,2)</f>
        <v>0</v>
      </c>
      <c r="BL212" s="15" t="s">
        <v>209</v>
      </c>
      <c r="BM212" s="246" t="s">
        <v>888</v>
      </c>
    </row>
    <row r="213" s="2" customFormat="1">
      <c r="A213" s="36"/>
      <c r="B213" s="37"/>
      <c r="C213" s="38"/>
      <c r="D213" s="248" t="s">
        <v>211</v>
      </c>
      <c r="E213" s="38"/>
      <c r="F213" s="249" t="s">
        <v>454</v>
      </c>
      <c r="G213" s="38"/>
      <c r="H213" s="38"/>
      <c r="I213" s="152"/>
      <c r="J213" s="38"/>
      <c r="K213" s="38"/>
      <c r="L213" s="42"/>
      <c r="M213" s="250"/>
      <c r="N213" s="251"/>
      <c r="O213" s="89"/>
      <c r="P213" s="89"/>
      <c r="Q213" s="89"/>
      <c r="R213" s="89"/>
      <c r="S213" s="89"/>
      <c r="T213" s="90"/>
      <c r="U213" s="36"/>
      <c r="V213" s="36"/>
      <c r="W213" s="36"/>
      <c r="X213" s="36"/>
      <c r="Y213" s="36"/>
      <c r="Z213" s="36"/>
      <c r="AA213" s="36"/>
      <c r="AB213" s="36"/>
      <c r="AC213" s="36"/>
      <c r="AD213" s="36"/>
      <c r="AE213" s="36"/>
      <c r="AT213" s="15" t="s">
        <v>211</v>
      </c>
      <c r="AU213" s="15" t="s">
        <v>80</v>
      </c>
    </row>
    <row r="214" s="12" customFormat="1">
      <c r="A214" s="12"/>
      <c r="B214" s="252"/>
      <c r="C214" s="253"/>
      <c r="D214" s="248" t="s">
        <v>213</v>
      </c>
      <c r="E214" s="254" t="s">
        <v>480</v>
      </c>
      <c r="F214" s="255" t="s">
        <v>889</v>
      </c>
      <c r="G214" s="253"/>
      <c r="H214" s="256">
        <v>76.400000000000006</v>
      </c>
      <c r="I214" s="257"/>
      <c r="J214" s="253"/>
      <c r="K214" s="253"/>
      <c r="L214" s="258"/>
      <c r="M214" s="259"/>
      <c r="N214" s="260"/>
      <c r="O214" s="260"/>
      <c r="P214" s="260"/>
      <c r="Q214" s="260"/>
      <c r="R214" s="260"/>
      <c r="S214" s="260"/>
      <c r="T214" s="261"/>
      <c r="U214" s="12"/>
      <c r="V214" s="12"/>
      <c r="W214" s="12"/>
      <c r="X214" s="12"/>
      <c r="Y214" s="12"/>
      <c r="Z214" s="12"/>
      <c r="AA214" s="12"/>
      <c r="AB214" s="12"/>
      <c r="AC214" s="12"/>
      <c r="AD214" s="12"/>
      <c r="AE214" s="12"/>
      <c r="AT214" s="262" t="s">
        <v>213</v>
      </c>
      <c r="AU214" s="262" t="s">
        <v>80</v>
      </c>
      <c r="AV214" s="12" t="s">
        <v>95</v>
      </c>
      <c r="AW214" s="12" t="s">
        <v>29</v>
      </c>
      <c r="AX214" s="12" t="s">
        <v>80</v>
      </c>
      <c r="AY214" s="262" t="s">
        <v>203</v>
      </c>
    </row>
    <row r="215" s="11" customFormat="1" ht="25.92" customHeight="1">
      <c r="A215" s="11"/>
      <c r="B215" s="222"/>
      <c r="C215" s="223"/>
      <c r="D215" s="224" t="s">
        <v>71</v>
      </c>
      <c r="E215" s="225" t="s">
        <v>355</v>
      </c>
      <c r="F215" s="225" t="s">
        <v>581</v>
      </c>
      <c r="G215" s="223"/>
      <c r="H215" s="223"/>
      <c r="I215" s="226"/>
      <c r="J215" s="227">
        <f>BK215</f>
        <v>0</v>
      </c>
      <c r="K215" s="223"/>
      <c r="L215" s="228"/>
      <c r="M215" s="229"/>
      <c r="N215" s="230"/>
      <c r="O215" s="230"/>
      <c r="P215" s="231">
        <f>SUM(P216:P218)</f>
        <v>0</v>
      </c>
      <c r="Q215" s="230"/>
      <c r="R215" s="231">
        <f>SUM(R216:R218)</f>
        <v>0</v>
      </c>
      <c r="S215" s="230"/>
      <c r="T215" s="232">
        <f>SUM(T216:T218)</f>
        <v>0</v>
      </c>
      <c r="U215" s="11"/>
      <c r="V215" s="11"/>
      <c r="W215" s="11"/>
      <c r="X215" s="11"/>
      <c r="Y215" s="11"/>
      <c r="Z215" s="11"/>
      <c r="AA215" s="11"/>
      <c r="AB215" s="11"/>
      <c r="AC215" s="11"/>
      <c r="AD215" s="11"/>
      <c r="AE215" s="11"/>
      <c r="AR215" s="233" t="s">
        <v>80</v>
      </c>
      <c r="AT215" s="234" t="s">
        <v>71</v>
      </c>
      <c r="AU215" s="234" t="s">
        <v>72</v>
      </c>
      <c r="AY215" s="233" t="s">
        <v>203</v>
      </c>
      <c r="BK215" s="235">
        <f>SUM(BK216:BK218)</f>
        <v>0</v>
      </c>
    </row>
    <row r="216" s="2" customFormat="1" ht="16.5" customHeight="1">
      <c r="A216" s="36"/>
      <c r="B216" s="37"/>
      <c r="C216" s="236" t="s">
        <v>475</v>
      </c>
      <c r="D216" s="236" t="s">
        <v>204</v>
      </c>
      <c r="E216" s="237" t="s">
        <v>582</v>
      </c>
      <c r="F216" s="238" t="s">
        <v>583</v>
      </c>
      <c r="G216" s="239" t="s">
        <v>311</v>
      </c>
      <c r="H216" s="240">
        <v>8.1600000000000001</v>
      </c>
      <c r="I216" s="241"/>
      <c r="J216" s="240">
        <f>ROUND(I216*H216,2)</f>
        <v>0</v>
      </c>
      <c r="K216" s="238" t="s">
        <v>208</v>
      </c>
      <c r="L216" s="42"/>
      <c r="M216" s="242" t="s">
        <v>1</v>
      </c>
      <c r="N216" s="243" t="s">
        <v>37</v>
      </c>
      <c r="O216" s="89"/>
      <c r="P216" s="244">
        <f>O216*H216</f>
        <v>0</v>
      </c>
      <c r="Q216" s="244">
        <v>0</v>
      </c>
      <c r="R216" s="244">
        <f>Q216*H216</f>
        <v>0</v>
      </c>
      <c r="S216" s="244">
        <v>0</v>
      </c>
      <c r="T216" s="245">
        <f>S216*H216</f>
        <v>0</v>
      </c>
      <c r="U216" s="36"/>
      <c r="V216" s="36"/>
      <c r="W216" s="36"/>
      <c r="X216" s="36"/>
      <c r="Y216" s="36"/>
      <c r="Z216" s="36"/>
      <c r="AA216" s="36"/>
      <c r="AB216" s="36"/>
      <c r="AC216" s="36"/>
      <c r="AD216" s="36"/>
      <c r="AE216" s="36"/>
      <c r="AR216" s="246" t="s">
        <v>209</v>
      </c>
      <c r="AT216" s="246" t="s">
        <v>204</v>
      </c>
      <c r="AU216" s="246" t="s">
        <v>80</v>
      </c>
      <c r="AY216" s="15" t="s">
        <v>203</v>
      </c>
      <c r="BE216" s="247">
        <f>IF(N216="základní",J216,0)</f>
        <v>0</v>
      </c>
      <c r="BF216" s="247">
        <f>IF(N216="snížená",J216,0)</f>
        <v>0</v>
      </c>
      <c r="BG216" s="247">
        <f>IF(N216="zákl. přenesená",J216,0)</f>
        <v>0</v>
      </c>
      <c r="BH216" s="247">
        <f>IF(N216="sníž. přenesená",J216,0)</f>
        <v>0</v>
      </c>
      <c r="BI216" s="247">
        <f>IF(N216="nulová",J216,0)</f>
        <v>0</v>
      </c>
      <c r="BJ216" s="15" t="s">
        <v>80</v>
      </c>
      <c r="BK216" s="247">
        <f>ROUND(I216*H216,2)</f>
        <v>0</v>
      </c>
      <c r="BL216" s="15" t="s">
        <v>209</v>
      </c>
      <c r="BM216" s="246" t="s">
        <v>890</v>
      </c>
    </row>
    <row r="217" s="2" customFormat="1">
      <c r="A217" s="36"/>
      <c r="B217" s="37"/>
      <c r="C217" s="38"/>
      <c r="D217" s="248" t="s">
        <v>211</v>
      </c>
      <c r="E217" s="38"/>
      <c r="F217" s="249" t="s">
        <v>546</v>
      </c>
      <c r="G217" s="38"/>
      <c r="H217" s="38"/>
      <c r="I217" s="152"/>
      <c r="J217" s="38"/>
      <c r="K217" s="38"/>
      <c r="L217" s="42"/>
      <c r="M217" s="250"/>
      <c r="N217" s="251"/>
      <c r="O217" s="89"/>
      <c r="P217" s="89"/>
      <c r="Q217" s="89"/>
      <c r="R217" s="89"/>
      <c r="S217" s="89"/>
      <c r="T217" s="90"/>
      <c r="U217" s="36"/>
      <c r="V217" s="36"/>
      <c r="W217" s="36"/>
      <c r="X217" s="36"/>
      <c r="Y217" s="36"/>
      <c r="Z217" s="36"/>
      <c r="AA217" s="36"/>
      <c r="AB217" s="36"/>
      <c r="AC217" s="36"/>
      <c r="AD217" s="36"/>
      <c r="AE217" s="36"/>
      <c r="AT217" s="15" t="s">
        <v>211</v>
      </c>
      <c r="AU217" s="15" t="s">
        <v>80</v>
      </c>
    </row>
    <row r="218" s="12" customFormat="1">
      <c r="A218" s="12"/>
      <c r="B218" s="252"/>
      <c r="C218" s="253"/>
      <c r="D218" s="248" t="s">
        <v>213</v>
      </c>
      <c r="E218" s="254" t="s">
        <v>585</v>
      </c>
      <c r="F218" s="255" t="s">
        <v>891</v>
      </c>
      <c r="G218" s="253"/>
      <c r="H218" s="256">
        <v>8.1600000000000001</v>
      </c>
      <c r="I218" s="257"/>
      <c r="J218" s="253"/>
      <c r="K218" s="253"/>
      <c r="L218" s="258"/>
      <c r="M218" s="259"/>
      <c r="N218" s="260"/>
      <c r="O218" s="260"/>
      <c r="P218" s="260"/>
      <c r="Q218" s="260"/>
      <c r="R218" s="260"/>
      <c r="S218" s="260"/>
      <c r="T218" s="261"/>
      <c r="U218" s="12"/>
      <c r="V218" s="12"/>
      <c r="W218" s="12"/>
      <c r="X218" s="12"/>
      <c r="Y218" s="12"/>
      <c r="Z218" s="12"/>
      <c r="AA218" s="12"/>
      <c r="AB218" s="12"/>
      <c r="AC218" s="12"/>
      <c r="AD218" s="12"/>
      <c r="AE218" s="12"/>
      <c r="AT218" s="262" t="s">
        <v>213</v>
      </c>
      <c r="AU218" s="262" t="s">
        <v>80</v>
      </c>
      <c r="AV218" s="12" t="s">
        <v>95</v>
      </c>
      <c r="AW218" s="12" t="s">
        <v>29</v>
      </c>
      <c r="AX218" s="12" t="s">
        <v>80</v>
      </c>
      <c r="AY218" s="262" t="s">
        <v>203</v>
      </c>
    </row>
    <row r="219" s="11" customFormat="1" ht="25.92" customHeight="1">
      <c r="A219" s="11"/>
      <c r="B219" s="222"/>
      <c r="C219" s="223"/>
      <c r="D219" s="224" t="s">
        <v>71</v>
      </c>
      <c r="E219" s="225" t="s">
        <v>275</v>
      </c>
      <c r="F219" s="225" t="s">
        <v>276</v>
      </c>
      <c r="G219" s="223"/>
      <c r="H219" s="223"/>
      <c r="I219" s="226"/>
      <c r="J219" s="227">
        <f>BK219</f>
        <v>0</v>
      </c>
      <c r="K219" s="223"/>
      <c r="L219" s="228"/>
      <c r="M219" s="229"/>
      <c r="N219" s="230"/>
      <c r="O219" s="230"/>
      <c r="P219" s="231">
        <f>SUM(P220:P234)</f>
        <v>0</v>
      </c>
      <c r="Q219" s="230"/>
      <c r="R219" s="231">
        <f>SUM(R220:R234)</f>
        <v>0</v>
      </c>
      <c r="S219" s="230"/>
      <c r="T219" s="232">
        <f>SUM(T220:T234)</f>
        <v>0</v>
      </c>
      <c r="U219" s="11"/>
      <c r="V219" s="11"/>
      <c r="W219" s="11"/>
      <c r="X219" s="11"/>
      <c r="Y219" s="11"/>
      <c r="Z219" s="11"/>
      <c r="AA219" s="11"/>
      <c r="AB219" s="11"/>
      <c r="AC219" s="11"/>
      <c r="AD219" s="11"/>
      <c r="AE219" s="11"/>
      <c r="AR219" s="233" t="s">
        <v>80</v>
      </c>
      <c r="AT219" s="234" t="s">
        <v>71</v>
      </c>
      <c r="AU219" s="234" t="s">
        <v>72</v>
      </c>
      <c r="AY219" s="233" t="s">
        <v>203</v>
      </c>
      <c r="BK219" s="235">
        <f>SUM(BK220:BK234)</f>
        <v>0</v>
      </c>
    </row>
    <row r="220" s="2" customFormat="1" ht="16.5" customHeight="1">
      <c r="A220" s="36"/>
      <c r="B220" s="37"/>
      <c r="C220" s="236" t="s">
        <v>587</v>
      </c>
      <c r="D220" s="236" t="s">
        <v>204</v>
      </c>
      <c r="E220" s="237" t="s">
        <v>469</v>
      </c>
      <c r="F220" s="238" t="s">
        <v>470</v>
      </c>
      <c r="G220" s="239" t="s">
        <v>325</v>
      </c>
      <c r="H220" s="240">
        <v>23.100000000000001</v>
      </c>
      <c r="I220" s="241"/>
      <c r="J220" s="240">
        <f>ROUND(I220*H220,2)</f>
        <v>0</v>
      </c>
      <c r="K220" s="238" t="s">
        <v>208</v>
      </c>
      <c r="L220" s="42"/>
      <c r="M220" s="242" t="s">
        <v>1</v>
      </c>
      <c r="N220" s="243" t="s">
        <v>37</v>
      </c>
      <c r="O220" s="89"/>
      <c r="P220" s="244">
        <f>O220*H220</f>
        <v>0</v>
      </c>
      <c r="Q220" s="244">
        <v>0</v>
      </c>
      <c r="R220" s="244">
        <f>Q220*H220</f>
        <v>0</v>
      </c>
      <c r="S220" s="244">
        <v>0</v>
      </c>
      <c r="T220" s="245">
        <f>S220*H220</f>
        <v>0</v>
      </c>
      <c r="U220" s="36"/>
      <c r="V220" s="36"/>
      <c r="W220" s="36"/>
      <c r="X220" s="36"/>
      <c r="Y220" s="36"/>
      <c r="Z220" s="36"/>
      <c r="AA220" s="36"/>
      <c r="AB220" s="36"/>
      <c r="AC220" s="36"/>
      <c r="AD220" s="36"/>
      <c r="AE220" s="36"/>
      <c r="AR220" s="246" t="s">
        <v>209</v>
      </c>
      <c r="AT220" s="246" t="s">
        <v>204</v>
      </c>
      <c r="AU220" s="246" t="s">
        <v>80</v>
      </c>
      <c r="AY220" s="15" t="s">
        <v>203</v>
      </c>
      <c r="BE220" s="247">
        <f>IF(N220="základní",J220,0)</f>
        <v>0</v>
      </c>
      <c r="BF220" s="247">
        <f>IF(N220="snížená",J220,0)</f>
        <v>0</v>
      </c>
      <c r="BG220" s="247">
        <f>IF(N220="zákl. přenesená",J220,0)</f>
        <v>0</v>
      </c>
      <c r="BH220" s="247">
        <f>IF(N220="sníž. přenesená",J220,0)</f>
        <v>0</v>
      </c>
      <c r="BI220" s="247">
        <f>IF(N220="nulová",J220,0)</f>
        <v>0</v>
      </c>
      <c r="BJ220" s="15" t="s">
        <v>80</v>
      </c>
      <c r="BK220" s="247">
        <f>ROUND(I220*H220,2)</f>
        <v>0</v>
      </c>
      <c r="BL220" s="15" t="s">
        <v>209</v>
      </c>
      <c r="BM220" s="246" t="s">
        <v>892</v>
      </c>
    </row>
    <row r="221" s="2" customFormat="1">
      <c r="A221" s="36"/>
      <c r="B221" s="37"/>
      <c r="C221" s="38"/>
      <c r="D221" s="248" t="s">
        <v>211</v>
      </c>
      <c r="E221" s="38"/>
      <c r="F221" s="249" t="s">
        <v>472</v>
      </c>
      <c r="G221" s="38"/>
      <c r="H221" s="38"/>
      <c r="I221" s="152"/>
      <c r="J221" s="38"/>
      <c r="K221" s="38"/>
      <c r="L221" s="42"/>
      <c r="M221" s="250"/>
      <c r="N221" s="251"/>
      <c r="O221" s="89"/>
      <c r="P221" s="89"/>
      <c r="Q221" s="89"/>
      <c r="R221" s="89"/>
      <c r="S221" s="89"/>
      <c r="T221" s="90"/>
      <c r="U221" s="36"/>
      <c r="V221" s="36"/>
      <c r="W221" s="36"/>
      <c r="X221" s="36"/>
      <c r="Y221" s="36"/>
      <c r="Z221" s="36"/>
      <c r="AA221" s="36"/>
      <c r="AB221" s="36"/>
      <c r="AC221" s="36"/>
      <c r="AD221" s="36"/>
      <c r="AE221" s="36"/>
      <c r="AT221" s="15" t="s">
        <v>211</v>
      </c>
      <c r="AU221" s="15" t="s">
        <v>80</v>
      </c>
    </row>
    <row r="222" s="12" customFormat="1">
      <c r="A222" s="12"/>
      <c r="B222" s="252"/>
      <c r="C222" s="253"/>
      <c r="D222" s="248" t="s">
        <v>213</v>
      </c>
      <c r="E222" s="254" t="s">
        <v>300</v>
      </c>
      <c r="F222" s="255" t="s">
        <v>893</v>
      </c>
      <c r="G222" s="253"/>
      <c r="H222" s="256">
        <v>23.100000000000001</v>
      </c>
      <c r="I222" s="257"/>
      <c r="J222" s="253"/>
      <c r="K222" s="253"/>
      <c r="L222" s="258"/>
      <c r="M222" s="259"/>
      <c r="N222" s="260"/>
      <c r="O222" s="260"/>
      <c r="P222" s="260"/>
      <c r="Q222" s="260"/>
      <c r="R222" s="260"/>
      <c r="S222" s="260"/>
      <c r="T222" s="261"/>
      <c r="U222" s="12"/>
      <c r="V222" s="12"/>
      <c r="W222" s="12"/>
      <c r="X222" s="12"/>
      <c r="Y222" s="12"/>
      <c r="Z222" s="12"/>
      <c r="AA222" s="12"/>
      <c r="AB222" s="12"/>
      <c r="AC222" s="12"/>
      <c r="AD222" s="12"/>
      <c r="AE222" s="12"/>
      <c r="AT222" s="262" t="s">
        <v>213</v>
      </c>
      <c r="AU222" s="262" t="s">
        <v>80</v>
      </c>
      <c r="AV222" s="12" t="s">
        <v>95</v>
      </c>
      <c r="AW222" s="12" t="s">
        <v>29</v>
      </c>
      <c r="AX222" s="12" t="s">
        <v>80</v>
      </c>
      <c r="AY222" s="262" t="s">
        <v>203</v>
      </c>
    </row>
    <row r="223" s="2" customFormat="1" ht="16.5" customHeight="1">
      <c r="A223" s="36"/>
      <c r="B223" s="37"/>
      <c r="C223" s="236" t="s">
        <v>590</v>
      </c>
      <c r="D223" s="236" t="s">
        <v>204</v>
      </c>
      <c r="E223" s="237" t="s">
        <v>591</v>
      </c>
      <c r="F223" s="238" t="s">
        <v>592</v>
      </c>
      <c r="G223" s="239" t="s">
        <v>325</v>
      </c>
      <c r="H223" s="240">
        <v>43.100000000000001</v>
      </c>
      <c r="I223" s="241"/>
      <c r="J223" s="240">
        <f>ROUND(I223*H223,2)</f>
        <v>0</v>
      </c>
      <c r="K223" s="238" t="s">
        <v>208</v>
      </c>
      <c r="L223" s="42"/>
      <c r="M223" s="242" t="s">
        <v>1</v>
      </c>
      <c r="N223" s="243" t="s">
        <v>37</v>
      </c>
      <c r="O223" s="89"/>
      <c r="P223" s="244">
        <f>O223*H223</f>
        <v>0</v>
      </c>
      <c r="Q223" s="244">
        <v>0</v>
      </c>
      <c r="R223" s="244">
        <f>Q223*H223</f>
        <v>0</v>
      </c>
      <c r="S223" s="244">
        <v>0</v>
      </c>
      <c r="T223" s="245">
        <f>S223*H223</f>
        <v>0</v>
      </c>
      <c r="U223" s="36"/>
      <c r="V223" s="36"/>
      <c r="W223" s="36"/>
      <c r="X223" s="36"/>
      <c r="Y223" s="36"/>
      <c r="Z223" s="36"/>
      <c r="AA223" s="36"/>
      <c r="AB223" s="36"/>
      <c r="AC223" s="36"/>
      <c r="AD223" s="36"/>
      <c r="AE223" s="36"/>
      <c r="AR223" s="246" t="s">
        <v>209</v>
      </c>
      <c r="AT223" s="246" t="s">
        <v>204</v>
      </c>
      <c r="AU223" s="246" t="s">
        <v>80</v>
      </c>
      <c r="AY223" s="15" t="s">
        <v>203</v>
      </c>
      <c r="BE223" s="247">
        <f>IF(N223="základní",J223,0)</f>
        <v>0</v>
      </c>
      <c r="BF223" s="247">
        <f>IF(N223="snížená",J223,0)</f>
        <v>0</v>
      </c>
      <c r="BG223" s="247">
        <f>IF(N223="zákl. přenesená",J223,0)</f>
        <v>0</v>
      </c>
      <c r="BH223" s="247">
        <f>IF(N223="sníž. přenesená",J223,0)</f>
        <v>0</v>
      </c>
      <c r="BI223" s="247">
        <f>IF(N223="nulová",J223,0)</f>
        <v>0</v>
      </c>
      <c r="BJ223" s="15" t="s">
        <v>80</v>
      </c>
      <c r="BK223" s="247">
        <f>ROUND(I223*H223,2)</f>
        <v>0</v>
      </c>
      <c r="BL223" s="15" t="s">
        <v>209</v>
      </c>
      <c r="BM223" s="246" t="s">
        <v>894</v>
      </c>
    </row>
    <row r="224" s="2" customFormat="1">
      <c r="A224" s="36"/>
      <c r="B224" s="37"/>
      <c r="C224" s="38"/>
      <c r="D224" s="248" t="s">
        <v>211</v>
      </c>
      <c r="E224" s="38"/>
      <c r="F224" s="249" t="s">
        <v>594</v>
      </c>
      <c r="G224" s="38"/>
      <c r="H224" s="38"/>
      <c r="I224" s="152"/>
      <c r="J224" s="38"/>
      <c r="K224" s="38"/>
      <c r="L224" s="42"/>
      <c r="M224" s="250"/>
      <c r="N224" s="251"/>
      <c r="O224" s="89"/>
      <c r="P224" s="89"/>
      <c r="Q224" s="89"/>
      <c r="R224" s="89"/>
      <c r="S224" s="89"/>
      <c r="T224" s="90"/>
      <c r="U224" s="36"/>
      <c r="V224" s="36"/>
      <c r="W224" s="36"/>
      <c r="X224" s="36"/>
      <c r="Y224" s="36"/>
      <c r="Z224" s="36"/>
      <c r="AA224" s="36"/>
      <c r="AB224" s="36"/>
      <c r="AC224" s="36"/>
      <c r="AD224" s="36"/>
      <c r="AE224" s="36"/>
      <c r="AT224" s="15" t="s">
        <v>211</v>
      </c>
      <c r="AU224" s="15" t="s">
        <v>80</v>
      </c>
    </row>
    <row r="225" s="12" customFormat="1">
      <c r="A225" s="12"/>
      <c r="B225" s="252"/>
      <c r="C225" s="253"/>
      <c r="D225" s="248" t="s">
        <v>213</v>
      </c>
      <c r="E225" s="254" t="s">
        <v>461</v>
      </c>
      <c r="F225" s="255" t="s">
        <v>895</v>
      </c>
      <c r="G225" s="253"/>
      <c r="H225" s="256">
        <v>43.100000000000001</v>
      </c>
      <c r="I225" s="257"/>
      <c r="J225" s="253"/>
      <c r="K225" s="253"/>
      <c r="L225" s="258"/>
      <c r="M225" s="259"/>
      <c r="N225" s="260"/>
      <c r="O225" s="260"/>
      <c r="P225" s="260"/>
      <c r="Q225" s="260"/>
      <c r="R225" s="260"/>
      <c r="S225" s="260"/>
      <c r="T225" s="261"/>
      <c r="U225" s="12"/>
      <c r="V225" s="12"/>
      <c r="W225" s="12"/>
      <c r="X225" s="12"/>
      <c r="Y225" s="12"/>
      <c r="Z225" s="12"/>
      <c r="AA225" s="12"/>
      <c r="AB225" s="12"/>
      <c r="AC225" s="12"/>
      <c r="AD225" s="12"/>
      <c r="AE225" s="12"/>
      <c r="AT225" s="262" t="s">
        <v>213</v>
      </c>
      <c r="AU225" s="262" t="s">
        <v>80</v>
      </c>
      <c r="AV225" s="12" t="s">
        <v>95</v>
      </c>
      <c r="AW225" s="12" t="s">
        <v>29</v>
      </c>
      <c r="AX225" s="12" t="s">
        <v>80</v>
      </c>
      <c r="AY225" s="262" t="s">
        <v>203</v>
      </c>
    </row>
    <row r="226" s="2" customFormat="1" ht="16.5" customHeight="1">
      <c r="A226" s="36"/>
      <c r="B226" s="37"/>
      <c r="C226" s="236" t="s">
        <v>596</v>
      </c>
      <c r="D226" s="236" t="s">
        <v>204</v>
      </c>
      <c r="E226" s="237" t="s">
        <v>476</v>
      </c>
      <c r="F226" s="238" t="s">
        <v>477</v>
      </c>
      <c r="G226" s="239" t="s">
        <v>325</v>
      </c>
      <c r="H226" s="240">
        <v>209.19999999999999</v>
      </c>
      <c r="I226" s="241"/>
      <c r="J226" s="240">
        <f>ROUND(I226*H226,2)</f>
        <v>0</v>
      </c>
      <c r="K226" s="238" t="s">
        <v>208</v>
      </c>
      <c r="L226" s="42"/>
      <c r="M226" s="242" t="s">
        <v>1</v>
      </c>
      <c r="N226" s="243" t="s">
        <v>37</v>
      </c>
      <c r="O226" s="89"/>
      <c r="P226" s="244">
        <f>O226*H226</f>
        <v>0</v>
      </c>
      <c r="Q226" s="244">
        <v>0</v>
      </c>
      <c r="R226" s="244">
        <f>Q226*H226</f>
        <v>0</v>
      </c>
      <c r="S226" s="244">
        <v>0</v>
      </c>
      <c r="T226" s="245">
        <f>S226*H226</f>
        <v>0</v>
      </c>
      <c r="U226" s="36"/>
      <c r="V226" s="36"/>
      <c r="W226" s="36"/>
      <c r="X226" s="36"/>
      <c r="Y226" s="36"/>
      <c r="Z226" s="36"/>
      <c r="AA226" s="36"/>
      <c r="AB226" s="36"/>
      <c r="AC226" s="36"/>
      <c r="AD226" s="36"/>
      <c r="AE226" s="36"/>
      <c r="AR226" s="246" t="s">
        <v>209</v>
      </c>
      <c r="AT226" s="246" t="s">
        <v>204</v>
      </c>
      <c r="AU226" s="246" t="s">
        <v>80</v>
      </c>
      <c r="AY226" s="15" t="s">
        <v>203</v>
      </c>
      <c r="BE226" s="247">
        <f>IF(N226="základní",J226,0)</f>
        <v>0</v>
      </c>
      <c r="BF226" s="247">
        <f>IF(N226="snížená",J226,0)</f>
        <v>0</v>
      </c>
      <c r="BG226" s="247">
        <f>IF(N226="zákl. přenesená",J226,0)</f>
        <v>0</v>
      </c>
      <c r="BH226" s="247">
        <f>IF(N226="sníž. přenesená",J226,0)</f>
        <v>0</v>
      </c>
      <c r="BI226" s="247">
        <f>IF(N226="nulová",J226,0)</f>
        <v>0</v>
      </c>
      <c r="BJ226" s="15" t="s">
        <v>80</v>
      </c>
      <c r="BK226" s="247">
        <f>ROUND(I226*H226,2)</f>
        <v>0</v>
      </c>
      <c r="BL226" s="15" t="s">
        <v>209</v>
      </c>
      <c r="BM226" s="246" t="s">
        <v>896</v>
      </c>
    </row>
    <row r="227" s="2" customFormat="1">
      <c r="A227" s="36"/>
      <c r="B227" s="37"/>
      <c r="C227" s="38"/>
      <c r="D227" s="248" t="s">
        <v>211</v>
      </c>
      <c r="E227" s="38"/>
      <c r="F227" s="249" t="s">
        <v>479</v>
      </c>
      <c r="G227" s="38"/>
      <c r="H227" s="38"/>
      <c r="I227" s="152"/>
      <c r="J227" s="38"/>
      <c r="K227" s="38"/>
      <c r="L227" s="42"/>
      <c r="M227" s="250"/>
      <c r="N227" s="251"/>
      <c r="O227" s="89"/>
      <c r="P227" s="89"/>
      <c r="Q227" s="89"/>
      <c r="R227" s="89"/>
      <c r="S227" s="89"/>
      <c r="T227" s="90"/>
      <c r="U227" s="36"/>
      <c r="V227" s="36"/>
      <c r="W227" s="36"/>
      <c r="X227" s="36"/>
      <c r="Y227" s="36"/>
      <c r="Z227" s="36"/>
      <c r="AA227" s="36"/>
      <c r="AB227" s="36"/>
      <c r="AC227" s="36"/>
      <c r="AD227" s="36"/>
      <c r="AE227" s="36"/>
      <c r="AT227" s="15" t="s">
        <v>211</v>
      </c>
      <c r="AU227" s="15" t="s">
        <v>80</v>
      </c>
    </row>
    <row r="228" s="12" customFormat="1">
      <c r="A228" s="12"/>
      <c r="B228" s="252"/>
      <c r="C228" s="253"/>
      <c r="D228" s="248" t="s">
        <v>213</v>
      </c>
      <c r="E228" s="254" t="s">
        <v>467</v>
      </c>
      <c r="F228" s="255" t="s">
        <v>897</v>
      </c>
      <c r="G228" s="253"/>
      <c r="H228" s="256">
        <v>209.19999999999999</v>
      </c>
      <c r="I228" s="257"/>
      <c r="J228" s="253"/>
      <c r="K228" s="253"/>
      <c r="L228" s="258"/>
      <c r="M228" s="259"/>
      <c r="N228" s="260"/>
      <c r="O228" s="260"/>
      <c r="P228" s="260"/>
      <c r="Q228" s="260"/>
      <c r="R228" s="260"/>
      <c r="S228" s="260"/>
      <c r="T228" s="261"/>
      <c r="U228" s="12"/>
      <c r="V228" s="12"/>
      <c r="W228" s="12"/>
      <c r="X228" s="12"/>
      <c r="Y228" s="12"/>
      <c r="Z228" s="12"/>
      <c r="AA228" s="12"/>
      <c r="AB228" s="12"/>
      <c r="AC228" s="12"/>
      <c r="AD228" s="12"/>
      <c r="AE228" s="12"/>
      <c r="AT228" s="262" t="s">
        <v>213</v>
      </c>
      <c r="AU228" s="262" t="s">
        <v>80</v>
      </c>
      <c r="AV228" s="12" t="s">
        <v>95</v>
      </c>
      <c r="AW228" s="12" t="s">
        <v>29</v>
      </c>
      <c r="AX228" s="12" t="s">
        <v>80</v>
      </c>
      <c r="AY228" s="262" t="s">
        <v>203</v>
      </c>
    </row>
    <row r="229" s="2" customFormat="1" ht="16.5" customHeight="1">
      <c r="A229" s="36"/>
      <c r="B229" s="37"/>
      <c r="C229" s="236" t="s">
        <v>599</v>
      </c>
      <c r="D229" s="236" t="s">
        <v>204</v>
      </c>
      <c r="E229" s="237" t="s">
        <v>898</v>
      </c>
      <c r="F229" s="238" t="s">
        <v>899</v>
      </c>
      <c r="G229" s="239" t="s">
        <v>311</v>
      </c>
      <c r="H229" s="240">
        <v>5.1399999999999997</v>
      </c>
      <c r="I229" s="241"/>
      <c r="J229" s="240">
        <f>ROUND(I229*H229,2)</f>
        <v>0</v>
      </c>
      <c r="K229" s="238" t="s">
        <v>208</v>
      </c>
      <c r="L229" s="42"/>
      <c r="M229" s="242" t="s">
        <v>1</v>
      </c>
      <c r="N229" s="243" t="s">
        <v>37</v>
      </c>
      <c r="O229" s="89"/>
      <c r="P229" s="244">
        <f>O229*H229</f>
        <v>0</v>
      </c>
      <c r="Q229" s="244">
        <v>0</v>
      </c>
      <c r="R229" s="244">
        <f>Q229*H229</f>
        <v>0</v>
      </c>
      <c r="S229" s="244">
        <v>0</v>
      </c>
      <c r="T229" s="245">
        <f>S229*H229</f>
        <v>0</v>
      </c>
      <c r="U229" s="36"/>
      <c r="V229" s="36"/>
      <c r="W229" s="36"/>
      <c r="X229" s="36"/>
      <c r="Y229" s="36"/>
      <c r="Z229" s="36"/>
      <c r="AA229" s="36"/>
      <c r="AB229" s="36"/>
      <c r="AC229" s="36"/>
      <c r="AD229" s="36"/>
      <c r="AE229" s="36"/>
      <c r="AR229" s="246" t="s">
        <v>209</v>
      </c>
      <c r="AT229" s="246" t="s">
        <v>204</v>
      </c>
      <c r="AU229" s="246" t="s">
        <v>80</v>
      </c>
      <c r="AY229" s="15" t="s">
        <v>203</v>
      </c>
      <c r="BE229" s="247">
        <f>IF(N229="základní",J229,0)</f>
        <v>0</v>
      </c>
      <c r="BF229" s="247">
        <f>IF(N229="snížená",J229,0)</f>
        <v>0</v>
      </c>
      <c r="BG229" s="247">
        <f>IF(N229="zákl. přenesená",J229,0)</f>
        <v>0</v>
      </c>
      <c r="BH229" s="247">
        <f>IF(N229="sníž. přenesená",J229,0)</f>
        <v>0</v>
      </c>
      <c r="BI229" s="247">
        <f>IF(N229="nulová",J229,0)</f>
        <v>0</v>
      </c>
      <c r="BJ229" s="15" t="s">
        <v>80</v>
      </c>
      <c r="BK229" s="247">
        <f>ROUND(I229*H229,2)</f>
        <v>0</v>
      </c>
      <c r="BL229" s="15" t="s">
        <v>209</v>
      </c>
      <c r="BM229" s="246" t="s">
        <v>900</v>
      </c>
    </row>
    <row r="230" s="2" customFormat="1">
      <c r="A230" s="36"/>
      <c r="B230" s="37"/>
      <c r="C230" s="38"/>
      <c r="D230" s="248" t="s">
        <v>211</v>
      </c>
      <c r="E230" s="38"/>
      <c r="F230" s="249" t="s">
        <v>901</v>
      </c>
      <c r="G230" s="38"/>
      <c r="H230" s="38"/>
      <c r="I230" s="152"/>
      <c r="J230" s="38"/>
      <c r="K230" s="38"/>
      <c r="L230" s="42"/>
      <c r="M230" s="250"/>
      <c r="N230" s="251"/>
      <c r="O230" s="89"/>
      <c r="P230" s="89"/>
      <c r="Q230" s="89"/>
      <c r="R230" s="89"/>
      <c r="S230" s="89"/>
      <c r="T230" s="90"/>
      <c r="U230" s="36"/>
      <c r="V230" s="36"/>
      <c r="W230" s="36"/>
      <c r="X230" s="36"/>
      <c r="Y230" s="36"/>
      <c r="Z230" s="36"/>
      <c r="AA230" s="36"/>
      <c r="AB230" s="36"/>
      <c r="AC230" s="36"/>
      <c r="AD230" s="36"/>
      <c r="AE230" s="36"/>
      <c r="AT230" s="15" t="s">
        <v>211</v>
      </c>
      <c r="AU230" s="15" t="s">
        <v>80</v>
      </c>
    </row>
    <row r="231" s="12" customFormat="1">
      <c r="A231" s="12"/>
      <c r="B231" s="252"/>
      <c r="C231" s="253"/>
      <c r="D231" s="248" t="s">
        <v>213</v>
      </c>
      <c r="E231" s="254" t="s">
        <v>430</v>
      </c>
      <c r="F231" s="255" t="s">
        <v>902</v>
      </c>
      <c r="G231" s="253"/>
      <c r="H231" s="256">
        <v>5.1399999999999997</v>
      </c>
      <c r="I231" s="257"/>
      <c r="J231" s="253"/>
      <c r="K231" s="253"/>
      <c r="L231" s="258"/>
      <c r="M231" s="259"/>
      <c r="N231" s="260"/>
      <c r="O231" s="260"/>
      <c r="P231" s="260"/>
      <c r="Q231" s="260"/>
      <c r="R231" s="260"/>
      <c r="S231" s="260"/>
      <c r="T231" s="261"/>
      <c r="U231" s="12"/>
      <c r="V231" s="12"/>
      <c r="W231" s="12"/>
      <c r="X231" s="12"/>
      <c r="Y231" s="12"/>
      <c r="Z231" s="12"/>
      <c r="AA231" s="12"/>
      <c r="AB231" s="12"/>
      <c r="AC231" s="12"/>
      <c r="AD231" s="12"/>
      <c r="AE231" s="12"/>
      <c r="AT231" s="262" t="s">
        <v>213</v>
      </c>
      <c r="AU231" s="262" t="s">
        <v>80</v>
      </c>
      <c r="AV231" s="12" t="s">
        <v>95</v>
      </c>
      <c r="AW231" s="12" t="s">
        <v>29</v>
      </c>
      <c r="AX231" s="12" t="s">
        <v>80</v>
      </c>
      <c r="AY231" s="262" t="s">
        <v>203</v>
      </c>
    </row>
    <row r="232" s="2" customFormat="1" ht="16.5" customHeight="1">
      <c r="A232" s="36"/>
      <c r="B232" s="37"/>
      <c r="C232" s="236" t="s">
        <v>604</v>
      </c>
      <c r="D232" s="236" t="s">
        <v>204</v>
      </c>
      <c r="E232" s="237" t="s">
        <v>605</v>
      </c>
      <c r="F232" s="238" t="s">
        <v>606</v>
      </c>
      <c r="G232" s="239" t="s">
        <v>325</v>
      </c>
      <c r="H232" s="240">
        <v>30.899999999999999</v>
      </c>
      <c r="I232" s="241"/>
      <c r="J232" s="240">
        <f>ROUND(I232*H232,2)</f>
        <v>0</v>
      </c>
      <c r="K232" s="238" t="s">
        <v>208</v>
      </c>
      <c r="L232" s="42"/>
      <c r="M232" s="242" t="s">
        <v>1</v>
      </c>
      <c r="N232" s="243" t="s">
        <v>37</v>
      </c>
      <c r="O232" s="89"/>
      <c r="P232" s="244">
        <f>O232*H232</f>
        <v>0</v>
      </c>
      <c r="Q232" s="244">
        <v>0</v>
      </c>
      <c r="R232" s="244">
        <f>Q232*H232</f>
        <v>0</v>
      </c>
      <c r="S232" s="244">
        <v>0</v>
      </c>
      <c r="T232" s="245">
        <f>S232*H232</f>
        <v>0</v>
      </c>
      <c r="U232" s="36"/>
      <c r="V232" s="36"/>
      <c r="W232" s="36"/>
      <c r="X232" s="36"/>
      <c r="Y232" s="36"/>
      <c r="Z232" s="36"/>
      <c r="AA232" s="36"/>
      <c r="AB232" s="36"/>
      <c r="AC232" s="36"/>
      <c r="AD232" s="36"/>
      <c r="AE232" s="36"/>
      <c r="AR232" s="246" t="s">
        <v>209</v>
      </c>
      <c r="AT232" s="246" t="s">
        <v>204</v>
      </c>
      <c r="AU232" s="246" t="s">
        <v>80</v>
      </c>
      <c r="AY232" s="15" t="s">
        <v>203</v>
      </c>
      <c r="BE232" s="247">
        <f>IF(N232="základní",J232,0)</f>
        <v>0</v>
      </c>
      <c r="BF232" s="247">
        <f>IF(N232="snížená",J232,0)</f>
        <v>0</v>
      </c>
      <c r="BG232" s="247">
        <f>IF(N232="zákl. přenesená",J232,0)</f>
        <v>0</v>
      </c>
      <c r="BH232" s="247">
        <f>IF(N232="sníž. přenesená",J232,0)</f>
        <v>0</v>
      </c>
      <c r="BI232" s="247">
        <f>IF(N232="nulová",J232,0)</f>
        <v>0</v>
      </c>
      <c r="BJ232" s="15" t="s">
        <v>80</v>
      </c>
      <c r="BK232" s="247">
        <f>ROUND(I232*H232,2)</f>
        <v>0</v>
      </c>
      <c r="BL232" s="15" t="s">
        <v>209</v>
      </c>
      <c r="BM232" s="246" t="s">
        <v>903</v>
      </c>
    </row>
    <row r="233" s="2" customFormat="1">
      <c r="A233" s="36"/>
      <c r="B233" s="37"/>
      <c r="C233" s="38"/>
      <c r="D233" s="248" t="s">
        <v>211</v>
      </c>
      <c r="E233" s="38"/>
      <c r="F233" s="249" t="s">
        <v>608</v>
      </c>
      <c r="G233" s="38"/>
      <c r="H233" s="38"/>
      <c r="I233" s="152"/>
      <c r="J233" s="38"/>
      <c r="K233" s="38"/>
      <c r="L233" s="42"/>
      <c r="M233" s="250"/>
      <c r="N233" s="251"/>
      <c r="O233" s="89"/>
      <c r="P233" s="89"/>
      <c r="Q233" s="89"/>
      <c r="R233" s="89"/>
      <c r="S233" s="89"/>
      <c r="T233" s="90"/>
      <c r="U233" s="36"/>
      <c r="V233" s="36"/>
      <c r="W233" s="36"/>
      <c r="X233" s="36"/>
      <c r="Y233" s="36"/>
      <c r="Z233" s="36"/>
      <c r="AA233" s="36"/>
      <c r="AB233" s="36"/>
      <c r="AC233" s="36"/>
      <c r="AD233" s="36"/>
      <c r="AE233" s="36"/>
      <c r="AT233" s="15" t="s">
        <v>211</v>
      </c>
      <c r="AU233" s="15" t="s">
        <v>80</v>
      </c>
    </row>
    <row r="234" s="12" customFormat="1">
      <c r="A234" s="12"/>
      <c r="B234" s="252"/>
      <c r="C234" s="253"/>
      <c r="D234" s="248" t="s">
        <v>213</v>
      </c>
      <c r="E234" s="254" t="s">
        <v>297</v>
      </c>
      <c r="F234" s="255" t="s">
        <v>904</v>
      </c>
      <c r="G234" s="253"/>
      <c r="H234" s="256">
        <v>30.899999999999999</v>
      </c>
      <c r="I234" s="257"/>
      <c r="J234" s="253"/>
      <c r="K234" s="253"/>
      <c r="L234" s="258"/>
      <c r="M234" s="263"/>
      <c r="N234" s="264"/>
      <c r="O234" s="264"/>
      <c r="P234" s="264"/>
      <c r="Q234" s="264"/>
      <c r="R234" s="264"/>
      <c r="S234" s="264"/>
      <c r="T234" s="265"/>
      <c r="U234" s="12"/>
      <c r="V234" s="12"/>
      <c r="W234" s="12"/>
      <c r="X234" s="12"/>
      <c r="Y234" s="12"/>
      <c r="Z234" s="12"/>
      <c r="AA234" s="12"/>
      <c r="AB234" s="12"/>
      <c r="AC234" s="12"/>
      <c r="AD234" s="12"/>
      <c r="AE234" s="12"/>
      <c r="AT234" s="262" t="s">
        <v>213</v>
      </c>
      <c r="AU234" s="262" t="s">
        <v>80</v>
      </c>
      <c r="AV234" s="12" t="s">
        <v>95</v>
      </c>
      <c r="AW234" s="12" t="s">
        <v>29</v>
      </c>
      <c r="AX234" s="12" t="s">
        <v>80</v>
      </c>
      <c r="AY234" s="262" t="s">
        <v>203</v>
      </c>
    </row>
    <row r="235" s="2" customFormat="1" ht="6.96" customHeight="1">
      <c r="A235" s="36"/>
      <c r="B235" s="64"/>
      <c r="C235" s="65"/>
      <c r="D235" s="65"/>
      <c r="E235" s="65"/>
      <c r="F235" s="65"/>
      <c r="G235" s="65"/>
      <c r="H235" s="65"/>
      <c r="I235" s="193"/>
      <c r="J235" s="65"/>
      <c r="K235" s="65"/>
      <c r="L235" s="42"/>
      <c r="M235" s="36"/>
      <c r="O235" s="36"/>
      <c r="P235" s="36"/>
      <c r="Q235" s="36"/>
      <c r="R235" s="36"/>
      <c r="S235" s="36"/>
      <c r="T235" s="36"/>
      <c r="U235" s="36"/>
      <c r="V235" s="36"/>
      <c r="W235" s="36"/>
      <c r="X235" s="36"/>
      <c r="Y235" s="36"/>
      <c r="Z235" s="36"/>
      <c r="AA235" s="36"/>
      <c r="AB235" s="36"/>
      <c r="AC235" s="36"/>
      <c r="AD235" s="36"/>
      <c r="AE235" s="36"/>
    </row>
  </sheetData>
  <sheetProtection sheet="1" autoFilter="0" formatColumns="0" formatRows="0" objects="1" scenarios="1" spinCount="100000" saltValue="Z/H2J+wH8teit1eHNK+2XaQKDn3xnpSHJ/Fs2bVxl6Khj7qqguKUyi3W33EM0uMs+CH7ZqsGa1fW5kSRk3kGjA==" hashValue="ps4/sYAH72MZ2XqcZuYH0GowQ9MNC3y+lFjLLOuw3krUl09pRD0WWGDm2EQ2SWwS8unhmh7lxr7WGn8n38TLrQ==" algorithmName="SHA-512" password="CC35"/>
  <autoFilter ref="C125:K234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4:H114"/>
    <mergeCell ref="E116:H116"/>
    <mergeCell ref="E118:H118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style="1" customWidth="1"/>
    <col min="2" max="2" width="1.67" style="1" customWidth="1"/>
    <col min="3" max="3" width="4.17" style="1" customWidth="1"/>
    <col min="4" max="4" width="4.33" style="1" customWidth="1"/>
    <col min="5" max="5" width="17.17" style="1" customWidth="1"/>
    <col min="6" max="6" width="100.83" style="1" customWidth="1"/>
    <col min="7" max="7" width="7" style="1" customWidth="1"/>
    <col min="8" max="8" width="11.5" style="1" customWidth="1"/>
    <col min="9" max="9" width="20.17" style="144" customWidth="1"/>
    <col min="10" max="10" width="20.17" style="1" customWidth="1"/>
    <col min="11" max="11" width="20.17" style="1" customWidth="1"/>
    <col min="12" max="12" width="9.33" style="1" customWidth="1"/>
    <col min="13" max="13" width="10.83" style="1" hidden="1" customWidth="1"/>
    <col min="14" max="14" width="9.33" style="1" hidden="1"/>
    <col min="15" max="15" width="14.17" style="1" hidden="1" customWidth="1"/>
    <col min="16" max="16" width="14.17" style="1" hidden="1" customWidth="1"/>
    <col min="17" max="17" width="14.17" style="1" hidden="1" customWidth="1"/>
    <col min="18" max="18" width="14.17" style="1" hidden="1" customWidth="1"/>
    <col min="19" max="19" width="14.17" style="1" hidden="1" customWidth="1"/>
    <col min="20" max="20" width="14.17" style="1" hidden="1" customWidth="1"/>
    <col min="21" max="21" width="16.33" style="1" hidden="1" customWidth="1"/>
    <col min="22" max="22" width="12.33" style="1" customWidth="1"/>
    <col min="23" max="23" width="16.33" style="1" customWidth="1"/>
    <col min="24" max="24" width="12.33" style="1" customWidth="1"/>
    <col min="25" max="25" width="15" style="1" customWidth="1"/>
    <col min="26" max="26" width="11" style="1" customWidth="1"/>
    <col min="27" max="27" width="15" style="1" customWidth="1"/>
    <col min="28" max="28" width="16.33" style="1" customWidth="1"/>
    <col min="29" max="29" width="11" style="1" customWidth="1"/>
    <col min="30" max="30" width="15" style="1" customWidth="1"/>
    <col min="31" max="31" width="16.33" style="1" customWidth="1"/>
    <col min="44" max="44" width="9.33" style="1" hidden="1"/>
    <col min="45" max="45" width="9.33" style="1" hidden="1"/>
    <col min="46" max="46" width="9.33" style="1" hidden="1"/>
    <col min="47" max="47" width="9.33" style="1" hidden="1"/>
    <col min="48" max="48" width="9.33" style="1" hidden="1"/>
    <col min="49" max="49" width="9.33" style="1" hidden="1"/>
    <col min="50" max="50" width="9.33" style="1" hidden="1"/>
    <col min="51" max="51" width="9.33" style="1" hidden="1"/>
    <col min="52" max="52" width="9.33" style="1" hidden="1"/>
    <col min="53" max="53" width="9.33" style="1" hidden="1"/>
    <col min="54" max="54" width="9.33" style="1" hidden="1"/>
    <col min="55" max="55" width="9.33" style="1" hidden="1"/>
    <col min="56" max="56" width="9.33" style="1" hidden="1"/>
    <col min="57" max="57" width="9.33" style="1" hidden="1"/>
    <col min="58" max="58" width="9.33" style="1" hidden="1"/>
    <col min="59" max="59" width="9.33" style="1" hidden="1"/>
    <col min="60" max="60" width="9.33" style="1" hidden="1"/>
    <col min="61" max="61" width="9.33" style="1" hidden="1"/>
    <col min="62" max="62" width="9.33" style="1" hidden="1"/>
    <col min="63" max="63" width="9.33" style="1" hidden="1"/>
    <col min="64" max="64" width="9.33" style="1" hidden="1"/>
    <col min="65" max="65" width="9.33" style="1" hidden="1"/>
  </cols>
  <sheetData>
    <row r="2" s="1" customFormat="1" ht="36.96" customHeight="1">
      <c r="I2" s="144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114</v>
      </c>
      <c r="AZ2" s="266" t="s">
        <v>353</v>
      </c>
      <c r="BA2" s="266" t="s">
        <v>353</v>
      </c>
      <c r="BB2" s="266" t="s">
        <v>1</v>
      </c>
      <c r="BC2" s="266" t="s">
        <v>72</v>
      </c>
      <c r="BD2" s="266" t="s">
        <v>95</v>
      </c>
    </row>
    <row r="3" s="1" customFormat="1" ht="6.96" customHeight="1">
      <c r="B3" s="145"/>
      <c r="C3" s="146"/>
      <c r="D3" s="146"/>
      <c r="E3" s="146"/>
      <c r="F3" s="146"/>
      <c r="G3" s="146"/>
      <c r="H3" s="146"/>
      <c r="I3" s="147"/>
      <c r="J3" s="146"/>
      <c r="K3" s="146"/>
      <c r="L3" s="18"/>
      <c r="AT3" s="15" t="s">
        <v>82</v>
      </c>
      <c r="AZ3" s="266" t="s">
        <v>905</v>
      </c>
      <c r="BA3" s="266" t="s">
        <v>905</v>
      </c>
      <c r="BB3" s="266" t="s">
        <v>1</v>
      </c>
      <c r="BC3" s="266" t="s">
        <v>906</v>
      </c>
      <c r="BD3" s="266" t="s">
        <v>95</v>
      </c>
    </row>
    <row r="4" s="1" customFormat="1" ht="24.96" customHeight="1">
      <c r="B4" s="18"/>
      <c r="D4" s="148" t="s">
        <v>177</v>
      </c>
      <c r="I4" s="144"/>
      <c r="L4" s="18"/>
      <c r="M4" s="149" t="s">
        <v>10</v>
      </c>
      <c r="AT4" s="15" t="s">
        <v>4</v>
      </c>
      <c r="AZ4" s="266" t="s">
        <v>298</v>
      </c>
      <c r="BA4" s="266" t="s">
        <v>298</v>
      </c>
      <c r="BB4" s="266" t="s">
        <v>1</v>
      </c>
      <c r="BC4" s="266" t="s">
        <v>907</v>
      </c>
      <c r="BD4" s="266" t="s">
        <v>95</v>
      </c>
    </row>
    <row r="5" s="1" customFormat="1" ht="6.96" customHeight="1">
      <c r="B5" s="18"/>
      <c r="I5" s="144"/>
      <c r="L5" s="18"/>
    </row>
    <row r="6" s="1" customFormat="1" ht="12" customHeight="1">
      <c r="B6" s="18"/>
      <c r="D6" s="150" t="s">
        <v>15</v>
      </c>
      <c r="I6" s="144"/>
      <c r="L6" s="18"/>
    </row>
    <row r="7" s="1" customFormat="1" ht="16.5" customHeight="1">
      <c r="B7" s="18"/>
      <c r="E7" s="151" t="str">
        <f>'Rekapitulace stavby'!K6</f>
        <v>,,Úprava projektové dokumentace na stavbu Modernizace silnice II/298 Býšť - hranice kraje, km 9,700</v>
      </c>
      <c r="F7" s="150"/>
      <c r="G7" s="150"/>
      <c r="H7" s="150"/>
      <c r="I7" s="144"/>
      <c r="L7" s="18"/>
    </row>
    <row r="8" s="1" customFormat="1" ht="12" customHeight="1">
      <c r="B8" s="18"/>
      <c r="D8" s="150" t="s">
        <v>178</v>
      </c>
      <c r="I8" s="144"/>
      <c r="L8" s="18"/>
    </row>
    <row r="9" s="2" customFormat="1" ht="16.5" customHeight="1">
      <c r="A9" s="36"/>
      <c r="B9" s="42"/>
      <c r="C9" s="36"/>
      <c r="D9" s="36"/>
      <c r="E9" s="151" t="s">
        <v>299</v>
      </c>
      <c r="F9" s="36"/>
      <c r="G9" s="36"/>
      <c r="H9" s="36"/>
      <c r="I9" s="152"/>
      <c r="J9" s="36"/>
      <c r="K9" s="36"/>
      <c r="L9" s="61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 ht="12" customHeight="1">
      <c r="A10" s="36"/>
      <c r="B10" s="42"/>
      <c r="C10" s="36"/>
      <c r="D10" s="150" t="s">
        <v>302</v>
      </c>
      <c r="E10" s="36"/>
      <c r="F10" s="36"/>
      <c r="G10" s="36"/>
      <c r="H10" s="36"/>
      <c r="I10" s="152"/>
      <c r="J10" s="36"/>
      <c r="K10" s="36"/>
      <c r="L10" s="61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6.5" customHeight="1">
      <c r="A11" s="36"/>
      <c r="B11" s="42"/>
      <c r="C11" s="36"/>
      <c r="D11" s="36"/>
      <c r="E11" s="153" t="s">
        <v>908</v>
      </c>
      <c r="F11" s="36"/>
      <c r="G11" s="36"/>
      <c r="H11" s="36"/>
      <c r="I11" s="152"/>
      <c r="J11" s="36"/>
      <c r="K11" s="36"/>
      <c r="L11" s="61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>
      <c r="A12" s="36"/>
      <c r="B12" s="42"/>
      <c r="C12" s="36"/>
      <c r="D12" s="36"/>
      <c r="E12" s="36"/>
      <c r="F12" s="36"/>
      <c r="G12" s="36"/>
      <c r="H12" s="36"/>
      <c r="I12" s="152"/>
      <c r="J12" s="36"/>
      <c r="K12" s="36"/>
      <c r="L12" s="61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2" customHeight="1">
      <c r="A13" s="36"/>
      <c r="B13" s="42"/>
      <c r="C13" s="36"/>
      <c r="D13" s="150" t="s">
        <v>17</v>
      </c>
      <c r="E13" s="36"/>
      <c r="F13" s="139" t="s">
        <v>1</v>
      </c>
      <c r="G13" s="36"/>
      <c r="H13" s="36"/>
      <c r="I13" s="154" t="s">
        <v>18</v>
      </c>
      <c r="J13" s="139" t="s">
        <v>1</v>
      </c>
      <c r="K13" s="36"/>
      <c r="L13" s="61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50" t="s">
        <v>19</v>
      </c>
      <c r="E14" s="36"/>
      <c r="F14" s="139" t="s">
        <v>20</v>
      </c>
      <c r="G14" s="36"/>
      <c r="H14" s="36"/>
      <c r="I14" s="154" t="s">
        <v>21</v>
      </c>
      <c r="J14" s="155" t="str">
        <f>'Rekapitulace stavby'!AN8</f>
        <v>7. 11. 2019</v>
      </c>
      <c r="K14" s="36"/>
      <c r="L14" s="61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21.84" customHeight="1">
      <c r="A15" s="36"/>
      <c r="B15" s="42"/>
      <c r="C15" s="36"/>
      <c r="D15" s="156" t="s">
        <v>180</v>
      </c>
      <c r="E15" s="36"/>
      <c r="F15" s="157" t="s">
        <v>909</v>
      </c>
      <c r="G15" s="36"/>
      <c r="H15" s="36"/>
      <c r="I15" s="158" t="s">
        <v>182</v>
      </c>
      <c r="J15" s="157" t="s">
        <v>183</v>
      </c>
      <c r="K15" s="36"/>
      <c r="L15" s="61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12" customHeight="1">
      <c r="A16" s="36"/>
      <c r="B16" s="42"/>
      <c r="C16" s="36"/>
      <c r="D16" s="150" t="s">
        <v>23</v>
      </c>
      <c r="E16" s="36"/>
      <c r="F16" s="36"/>
      <c r="G16" s="36"/>
      <c r="H16" s="36"/>
      <c r="I16" s="154" t="s">
        <v>24</v>
      </c>
      <c r="J16" s="139" t="str">
        <f>IF('Rekapitulace stavby'!AN10="","",'Rekapitulace stavby'!AN10)</f>
        <v/>
      </c>
      <c r="K16" s="36"/>
      <c r="L16" s="61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8" customHeight="1">
      <c r="A17" s="36"/>
      <c r="B17" s="42"/>
      <c r="C17" s="36"/>
      <c r="D17" s="36"/>
      <c r="E17" s="139" t="str">
        <f>IF('Rekapitulace stavby'!E11="","",'Rekapitulace stavby'!E11)</f>
        <v xml:space="preserve"> </v>
      </c>
      <c r="F17" s="36"/>
      <c r="G17" s="36"/>
      <c r="H17" s="36"/>
      <c r="I17" s="154" t="s">
        <v>25</v>
      </c>
      <c r="J17" s="139" t="str">
        <f>IF('Rekapitulace stavby'!AN11="","",'Rekapitulace stavby'!AN11)</f>
        <v/>
      </c>
      <c r="K17" s="36"/>
      <c r="L17" s="61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6.96" customHeight="1">
      <c r="A18" s="36"/>
      <c r="B18" s="42"/>
      <c r="C18" s="36"/>
      <c r="D18" s="36"/>
      <c r="E18" s="36"/>
      <c r="F18" s="36"/>
      <c r="G18" s="36"/>
      <c r="H18" s="36"/>
      <c r="I18" s="152"/>
      <c r="J18" s="36"/>
      <c r="K18" s="36"/>
      <c r="L18" s="61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12" customHeight="1">
      <c r="A19" s="36"/>
      <c r="B19" s="42"/>
      <c r="C19" s="36"/>
      <c r="D19" s="150" t="s">
        <v>26</v>
      </c>
      <c r="E19" s="36"/>
      <c r="F19" s="36"/>
      <c r="G19" s="36"/>
      <c r="H19" s="36"/>
      <c r="I19" s="154" t="s">
        <v>24</v>
      </c>
      <c r="J19" s="31" t="str">
        <f>'Rekapitulace stavby'!AN13</f>
        <v>Vyplň údaj</v>
      </c>
      <c r="K19" s="36"/>
      <c r="L19" s="61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8" customHeight="1">
      <c r="A20" s="36"/>
      <c r="B20" s="42"/>
      <c r="C20" s="36"/>
      <c r="D20" s="36"/>
      <c r="E20" s="31" t="str">
        <f>'Rekapitulace stavby'!E14</f>
        <v>Vyplň údaj</v>
      </c>
      <c r="F20" s="139"/>
      <c r="G20" s="139"/>
      <c r="H20" s="139"/>
      <c r="I20" s="154" t="s">
        <v>25</v>
      </c>
      <c r="J20" s="31" t="str">
        <f>'Rekapitulace stavby'!AN14</f>
        <v>Vyplň údaj</v>
      </c>
      <c r="K20" s="36"/>
      <c r="L20" s="61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6.96" customHeight="1">
      <c r="A21" s="36"/>
      <c r="B21" s="42"/>
      <c r="C21" s="36"/>
      <c r="D21" s="36"/>
      <c r="E21" s="36"/>
      <c r="F21" s="36"/>
      <c r="G21" s="36"/>
      <c r="H21" s="36"/>
      <c r="I21" s="152"/>
      <c r="J21" s="36"/>
      <c r="K21" s="36"/>
      <c r="L21" s="61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12" customHeight="1">
      <c r="A22" s="36"/>
      <c r="B22" s="42"/>
      <c r="C22" s="36"/>
      <c r="D22" s="150" t="s">
        <v>28</v>
      </c>
      <c r="E22" s="36"/>
      <c r="F22" s="36"/>
      <c r="G22" s="36"/>
      <c r="H22" s="36"/>
      <c r="I22" s="154" t="s">
        <v>24</v>
      </c>
      <c r="J22" s="139" t="str">
        <f>IF('Rekapitulace stavby'!AN16="","",'Rekapitulace stavby'!AN16)</f>
        <v/>
      </c>
      <c r="K22" s="36"/>
      <c r="L22" s="61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8" customHeight="1">
      <c r="A23" s="36"/>
      <c r="B23" s="42"/>
      <c r="C23" s="36"/>
      <c r="D23" s="36"/>
      <c r="E23" s="139" t="str">
        <f>IF('Rekapitulace stavby'!E17="","",'Rekapitulace stavby'!E17)</f>
        <v xml:space="preserve"> </v>
      </c>
      <c r="F23" s="36"/>
      <c r="G23" s="36"/>
      <c r="H23" s="36"/>
      <c r="I23" s="154" t="s">
        <v>25</v>
      </c>
      <c r="J23" s="139" t="str">
        <f>IF('Rekapitulace stavby'!AN17="","",'Rekapitulace stavby'!AN17)</f>
        <v/>
      </c>
      <c r="K23" s="36"/>
      <c r="L23" s="61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6.96" customHeight="1">
      <c r="A24" s="36"/>
      <c r="B24" s="42"/>
      <c r="C24" s="36"/>
      <c r="D24" s="36"/>
      <c r="E24" s="36"/>
      <c r="F24" s="36"/>
      <c r="G24" s="36"/>
      <c r="H24" s="36"/>
      <c r="I24" s="152"/>
      <c r="J24" s="36"/>
      <c r="K24" s="36"/>
      <c r="L24" s="61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12" customHeight="1">
      <c r="A25" s="36"/>
      <c r="B25" s="42"/>
      <c r="C25" s="36"/>
      <c r="D25" s="150" t="s">
        <v>30</v>
      </c>
      <c r="E25" s="36"/>
      <c r="F25" s="36"/>
      <c r="G25" s="36"/>
      <c r="H25" s="36"/>
      <c r="I25" s="154" t="s">
        <v>24</v>
      </c>
      <c r="J25" s="139" t="str">
        <f>IF('Rekapitulace stavby'!AN19="","",'Rekapitulace stavby'!AN19)</f>
        <v/>
      </c>
      <c r="K25" s="36"/>
      <c r="L25" s="61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8" customHeight="1">
      <c r="A26" s="36"/>
      <c r="B26" s="42"/>
      <c r="C26" s="36"/>
      <c r="D26" s="36"/>
      <c r="E26" s="139" t="str">
        <f>IF('Rekapitulace stavby'!E20="","",'Rekapitulace stavby'!E20)</f>
        <v xml:space="preserve"> </v>
      </c>
      <c r="F26" s="36"/>
      <c r="G26" s="36"/>
      <c r="H26" s="36"/>
      <c r="I26" s="154" t="s">
        <v>25</v>
      </c>
      <c r="J26" s="139" t="str">
        <f>IF('Rekapitulace stavby'!AN20="","",'Rekapitulace stavby'!AN20)</f>
        <v/>
      </c>
      <c r="K26" s="36"/>
      <c r="L26" s="61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2" customFormat="1" ht="6.96" customHeight="1">
      <c r="A27" s="36"/>
      <c r="B27" s="42"/>
      <c r="C27" s="36"/>
      <c r="D27" s="36"/>
      <c r="E27" s="36"/>
      <c r="F27" s="36"/>
      <c r="G27" s="36"/>
      <c r="H27" s="36"/>
      <c r="I27" s="152"/>
      <c r="J27" s="36"/>
      <c r="K27" s="36"/>
      <c r="L27" s="61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s="2" customFormat="1" ht="12" customHeight="1">
      <c r="A28" s="36"/>
      <c r="B28" s="42"/>
      <c r="C28" s="36"/>
      <c r="D28" s="150" t="s">
        <v>31</v>
      </c>
      <c r="E28" s="36"/>
      <c r="F28" s="36"/>
      <c r="G28" s="36"/>
      <c r="H28" s="36"/>
      <c r="I28" s="152"/>
      <c r="J28" s="36"/>
      <c r="K28" s="36"/>
      <c r="L28" s="61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8" customFormat="1" ht="16.5" customHeight="1">
      <c r="A29" s="159"/>
      <c r="B29" s="160"/>
      <c r="C29" s="159"/>
      <c r="D29" s="159"/>
      <c r="E29" s="161" t="s">
        <v>1</v>
      </c>
      <c r="F29" s="161"/>
      <c r="G29" s="161"/>
      <c r="H29" s="161"/>
      <c r="I29" s="162"/>
      <c r="J29" s="159"/>
      <c r="K29" s="159"/>
      <c r="L29" s="163"/>
      <c r="S29" s="159"/>
      <c r="T29" s="159"/>
      <c r="U29" s="159"/>
      <c r="V29" s="159"/>
      <c r="W29" s="159"/>
      <c r="X29" s="159"/>
      <c r="Y29" s="159"/>
      <c r="Z29" s="159"/>
      <c r="AA29" s="159"/>
      <c r="AB29" s="159"/>
      <c r="AC29" s="159"/>
      <c r="AD29" s="159"/>
      <c r="AE29" s="159"/>
    </row>
    <row r="30" s="2" customFormat="1" ht="6.96" customHeight="1">
      <c r="A30" s="36"/>
      <c r="B30" s="42"/>
      <c r="C30" s="36"/>
      <c r="D30" s="36"/>
      <c r="E30" s="36"/>
      <c r="F30" s="36"/>
      <c r="G30" s="36"/>
      <c r="H30" s="36"/>
      <c r="I30" s="152"/>
      <c r="J30" s="36"/>
      <c r="K30" s="36"/>
      <c r="L30" s="61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64"/>
      <c r="E31" s="164"/>
      <c r="F31" s="164"/>
      <c r="G31" s="164"/>
      <c r="H31" s="164"/>
      <c r="I31" s="165"/>
      <c r="J31" s="164"/>
      <c r="K31" s="164"/>
      <c r="L31" s="61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25.44" customHeight="1">
      <c r="A32" s="36"/>
      <c r="B32" s="42"/>
      <c r="C32" s="36"/>
      <c r="D32" s="166" t="s">
        <v>32</v>
      </c>
      <c r="E32" s="36"/>
      <c r="F32" s="36"/>
      <c r="G32" s="36"/>
      <c r="H32" s="36"/>
      <c r="I32" s="152"/>
      <c r="J32" s="167">
        <f>ROUND(J123, 2)</f>
        <v>0</v>
      </c>
      <c r="K32" s="36"/>
      <c r="L32" s="61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6.96" customHeight="1">
      <c r="A33" s="36"/>
      <c r="B33" s="42"/>
      <c r="C33" s="36"/>
      <c r="D33" s="164"/>
      <c r="E33" s="164"/>
      <c r="F33" s="164"/>
      <c r="G33" s="164"/>
      <c r="H33" s="164"/>
      <c r="I33" s="165"/>
      <c r="J33" s="164"/>
      <c r="K33" s="164"/>
      <c r="L33" s="61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36"/>
      <c r="F34" s="168" t="s">
        <v>34</v>
      </c>
      <c r="G34" s="36"/>
      <c r="H34" s="36"/>
      <c r="I34" s="169" t="s">
        <v>33</v>
      </c>
      <c r="J34" s="168" t="s">
        <v>35</v>
      </c>
      <c r="K34" s="36"/>
      <c r="L34" s="61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="2" customFormat="1" ht="14.4" customHeight="1">
      <c r="A35" s="36"/>
      <c r="B35" s="42"/>
      <c r="C35" s="36"/>
      <c r="D35" s="170" t="s">
        <v>36</v>
      </c>
      <c r="E35" s="150" t="s">
        <v>37</v>
      </c>
      <c r="F35" s="171">
        <f>ROUND((SUM(BE123:BE178)),  2)</f>
        <v>0</v>
      </c>
      <c r="G35" s="36"/>
      <c r="H35" s="36"/>
      <c r="I35" s="172">
        <v>0.20999999999999999</v>
      </c>
      <c r="J35" s="171">
        <f>ROUND(((SUM(BE123:BE178))*I35),  2)</f>
        <v>0</v>
      </c>
      <c r="K35" s="36"/>
      <c r="L35" s="61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="2" customFormat="1" ht="14.4" customHeight="1">
      <c r="A36" s="36"/>
      <c r="B36" s="42"/>
      <c r="C36" s="36"/>
      <c r="D36" s="36"/>
      <c r="E36" s="150" t="s">
        <v>38</v>
      </c>
      <c r="F36" s="171">
        <f>ROUND((SUM(BF123:BF178)),  2)</f>
        <v>0</v>
      </c>
      <c r="G36" s="36"/>
      <c r="H36" s="36"/>
      <c r="I36" s="172">
        <v>0.14999999999999999</v>
      </c>
      <c r="J36" s="171">
        <f>ROUND(((SUM(BF123:BF178))*I36),  2)</f>
        <v>0</v>
      </c>
      <c r="K36" s="36"/>
      <c r="L36" s="61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50" t="s">
        <v>39</v>
      </c>
      <c r="F37" s="171">
        <f>ROUND((SUM(BG123:BG178)),  2)</f>
        <v>0</v>
      </c>
      <c r="G37" s="36"/>
      <c r="H37" s="36"/>
      <c r="I37" s="172">
        <v>0.20999999999999999</v>
      </c>
      <c r="J37" s="171">
        <f>0</f>
        <v>0</v>
      </c>
      <c r="K37" s="36"/>
      <c r="L37" s="61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hidden="1" s="2" customFormat="1" ht="14.4" customHeight="1">
      <c r="A38" s="36"/>
      <c r="B38" s="42"/>
      <c r="C38" s="36"/>
      <c r="D38" s="36"/>
      <c r="E38" s="150" t="s">
        <v>40</v>
      </c>
      <c r="F38" s="171">
        <f>ROUND((SUM(BH123:BH178)),  2)</f>
        <v>0</v>
      </c>
      <c r="G38" s="36"/>
      <c r="H38" s="36"/>
      <c r="I38" s="172">
        <v>0.14999999999999999</v>
      </c>
      <c r="J38" s="171">
        <f>0</f>
        <v>0</v>
      </c>
      <c r="K38" s="36"/>
      <c r="L38" s="61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hidden="1" s="2" customFormat="1" ht="14.4" customHeight="1">
      <c r="A39" s="36"/>
      <c r="B39" s="42"/>
      <c r="C39" s="36"/>
      <c r="D39" s="36"/>
      <c r="E39" s="150" t="s">
        <v>41</v>
      </c>
      <c r="F39" s="171">
        <f>ROUND((SUM(BI123:BI178)),  2)</f>
        <v>0</v>
      </c>
      <c r="G39" s="36"/>
      <c r="H39" s="36"/>
      <c r="I39" s="172">
        <v>0</v>
      </c>
      <c r="J39" s="171">
        <f>0</f>
        <v>0</v>
      </c>
      <c r="K39" s="36"/>
      <c r="L39" s="61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6.96" customHeight="1">
      <c r="A40" s="36"/>
      <c r="B40" s="42"/>
      <c r="C40" s="36"/>
      <c r="D40" s="36"/>
      <c r="E40" s="36"/>
      <c r="F40" s="36"/>
      <c r="G40" s="36"/>
      <c r="H40" s="36"/>
      <c r="I40" s="152"/>
      <c r="J40" s="36"/>
      <c r="K40" s="36"/>
      <c r="L40" s="61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2" customFormat="1" ht="25.44" customHeight="1">
      <c r="A41" s="36"/>
      <c r="B41" s="42"/>
      <c r="C41" s="173"/>
      <c r="D41" s="174" t="s">
        <v>42</v>
      </c>
      <c r="E41" s="175"/>
      <c r="F41" s="175"/>
      <c r="G41" s="176" t="s">
        <v>43</v>
      </c>
      <c r="H41" s="177" t="s">
        <v>44</v>
      </c>
      <c r="I41" s="178"/>
      <c r="J41" s="179">
        <f>SUM(J32:J39)</f>
        <v>0</v>
      </c>
      <c r="K41" s="180"/>
      <c r="L41" s="61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s="2" customFormat="1" ht="14.4" customHeight="1">
      <c r="A42" s="36"/>
      <c r="B42" s="42"/>
      <c r="C42" s="36"/>
      <c r="D42" s="36"/>
      <c r="E42" s="36"/>
      <c r="F42" s="36"/>
      <c r="G42" s="36"/>
      <c r="H42" s="36"/>
      <c r="I42" s="152"/>
      <c r="J42" s="36"/>
      <c r="K42" s="36"/>
      <c r="L42" s="61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3" s="1" customFormat="1" ht="14.4" customHeight="1">
      <c r="B43" s="18"/>
      <c r="I43" s="144"/>
      <c r="L43" s="18"/>
    </row>
    <row r="44" s="1" customFormat="1" ht="14.4" customHeight="1">
      <c r="B44" s="18"/>
      <c r="I44" s="144"/>
      <c r="L44" s="18"/>
    </row>
    <row r="45" s="1" customFormat="1" ht="14.4" customHeight="1">
      <c r="B45" s="18"/>
      <c r="I45" s="144"/>
      <c r="L45" s="18"/>
    </row>
    <row r="46" s="1" customFormat="1" ht="14.4" customHeight="1">
      <c r="B46" s="18"/>
      <c r="I46" s="144"/>
      <c r="L46" s="18"/>
    </row>
    <row r="47" s="1" customFormat="1" ht="14.4" customHeight="1">
      <c r="B47" s="18"/>
      <c r="I47" s="144"/>
      <c r="L47" s="18"/>
    </row>
    <row r="48" s="1" customFormat="1" ht="14.4" customHeight="1">
      <c r="B48" s="18"/>
      <c r="I48" s="144"/>
      <c r="L48" s="18"/>
    </row>
    <row r="49" s="2" customFormat="1" ht="14.4" customHeight="1">
      <c r="B49" s="61"/>
      <c r="D49" s="181" t="s">
        <v>45</v>
      </c>
      <c r="E49" s="182"/>
      <c r="F49" s="182"/>
      <c r="G49" s="181" t="s">
        <v>46</v>
      </c>
      <c r="H49" s="182"/>
      <c r="I49" s="183"/>
      <c r="J49" s="182"/>
      <c r="K49" s="182"/>
      <c r="L49" s="61"/>
    </row>
    <row r="50">
      <c r="B50" s="18"/>
      <c r="L50" s="18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 s="2" customFormat="1">
      <c r="A60" s="36"/>
      <c r="B60" s="42"/>
      <c r="C60" s="36"/>
      <c r="D60" s="184" t="s">
        <v>47</v>
      </c>
      <c r="E60" s="185"/>
      <c r="F60" s="186" t="s">
        <v>48</v>
      </c>
      <c r="G60" s="184" t="s">
        <v>47</v>
      </c>
      <c r="H60" s="185"/>
      <c r="I60" s="187"/>
      <c r="J60" s="188" t="s">
        <v>48</v>
      </c>
      <c r="K60" s="185"/>
      <c r="L60" s="61"/>
      <c r="S60" s="36"/>
      <c r="T60" s="36"/>
      <c r="U60" s="36"/>
      <c r="V60" s="36"/>
      <c r="W60" s="36"/>
      <c r="X60" s="36"/>
      <c r="Y60" s="36"/>
      <c r="Z60" s="36"/>
      <c r="AA60" s="36"/>
      <c r="AB60" s="36"/>
      <c r="AC60" s="36"/>
      <c r="AD60" s="36"/>
      <c r="AE60" s="36"/>
    </row>
    <row r="61">
      <c r="B61" s="18"/>
      <c r="L61" s="18"/>
    </row>
    <row r="62">
      <c r="B62" s="18"/>
      <c r="L62" s="18"/>
    </row>
    <row r="63">
      <c r="B63" s="18"/>
      <c r="L63" s="18"/>
    </row>
    <row r="64" s="2" customFormat="1">
      <c r="A64" s="36"/>
      <c r="B64" s="42"/>
      <c r="C64" s="36"/>
      <c r="D64" s="181" t="s">
        <v>49</v>
      </c>
      <c r="E64" s="189"/>
      <c r="F64" s="189"/>
      <c r="G64" s="181" t="s">
        <v>50</v>
      </c>
      <c r="H64" s="189"/>
      <c r="I64" s="190"/>
      <c r="J64" s="189"/>
      <c r="K64" s="189"/>
      <c r="L64" s="61"/>
      <c r="S64" s="36"/>
      <c r="T64" s="36"/>
      <c r="U64" s="36"/>
      <c r="V64" s="36"/>
      <c r="W64" s="36"/>
      <c r="X64" s="36"/>
      <c r="Y64" s="36"/>
      <c r="Z64" s="36"/>
      <c r="AA64" s="36"/>
      <c r="AB64" s="36"/>
      <c r="AC64" s="36"/>
      <c r="AD64" s="36"/>
      <c r="AE64" s="36"/>
    </row>
    <row r="65">
      <c r="B65" s="18"/>
      <c r="L65" s="18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 s="2" customFormat="1">
      <c r="A75" s="36"/>
      <c r="B75" s="42"/>
      <c r="C75" s="36"/>
      <c r="D75" s="184" t="s">
        <v>47</v>
      </c>
      <c r="E75" s="185"/>
      <c r="F75" s="186" t="s">
        <v>48</v>
      </c>
      <c r="G75" s="184" t="s">
        <v>47</v>
      </c>
      <c r="H75" s="185"/>
      <c r="I75" s="187"/>
      <c r="J75" s="188" t="s">
        <v>48</v>
      </c>
      <c r="K75" s="185"/>
      <c r="L75" s="61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="2" customFormat="1" ht="14.4" customHeight="1">
      <c r="A76" s="36"/>
      <c r="B76" s="191"/>
      <c r="C76" s="192"/>
      <c r="D76" s="192"/>
      <c r="E76" s="192"/>
      <c r="F76" s="192"/>
      <c r="G76" s="192"/>
      <c r="H76" s="192"/>
      <c r="I76" s="193"/>
      <c r="J76" s="192"/>
      <c r="K76" s="192"/>
      <c r="L76" s="61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80" s="2" customFormat="1" ht="6.96" customHeight="1">
      <c r="A80" s="36"/>
      <c r="B80" s="194"/>
      <c r="C80" s="195"/>
      <c r="D80" s="195"/>
      <c r="E80" s="195"/>
      <c r="F80" s="195"/>
      <c r="G80" s="195"/>
      <c r="H80" s="195"/>
      <c r="I80" s="196"/>
      <c r="J80" s="195"/>
      <c r="K80" s="195"/>
      <c r="L80" s="61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="2" customFormat="1" ht="24.96" customHeight="1">
      <c r="A81" s="36"/>
      <c r="B81" s="37"/>
      <c r="C81" s="21" t="s">
        <v>184</v>
      </c>
      <c r="D81" s="38"/>
      <c r="E81" s="38"/>
      <c r="F81" s="38"/>
      <c r="G81" s="38"/>
      <c r="H81" s="38"/>
      <c r="I81" s="152"/>
      <c r="J81" s="38"/>
      <c r="K81" s="38"/>
      <c r="L81" s="61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6.96" customHeight="1">
      <c r="A82" s="36"/>
      <c r="B82" s="37"/>
      <c r="C82" s="38"/>
      <c r="D82" s="38"/>
      <c r="E82" s="38"/>
      <c r="F82" s="38"/>
      <c r="G82" s="38"/>
      <c r="H82" s="38"/>
      <c r="I82" s="152"/>
      <c r="J82" s="38"/>
      <c r="K82" s="38"/>
      <c r="L82" s="61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12" customHeight="1">
      <c r="A83" s="36"/>
      <c r="B83" s="37"/>
      <c r="C83" s="30" t="s">
        <v>15</v>
      </c>
      <c r="D83" s="38"/>
      <c r="E83" s="38"/>
      <c r="F83" s="38"/>
      <c r="G83" s="38"/>
      <c r="H83" s="38"/>
      <c r="I83" s="152"/>
      <c r="J83" s="38"/>
      <c r="K83" s="38"/>
      <c r="L83" s="61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6.5" customHeight="1">
      <c r="A84" s="36"/>
      <c r="B84" s="37"/>
      <c r="C84" s="38"/>
      <c r="D84" s="38"/>
      <c r="E84" s="197" t="str">
        <f>E7</f>
        <v>,,Úprava projektové dokumentace na stavbu Modernizace silnice II/298 Býšť - hranice kraje, km 9,700</v>
      </c>
      <c r="F84" s="30"/>
      <c r="G84" s="30"/>
      <c r="H84" s="30"/>
      <c r="I84" s="152"/>
      <c r="J84" s="38"/>
      <c r="K84" s="38"/>
      <c r="L84" s="61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1" customFormat="1" ht="12" customHeight="1">
      <c r="B85" s="19"/>
      <c r="C85" s="30" t="s">
        <v>178</v>
      </c>
      <c r="D85" s="20"/>
      <c r="E85" s="20"/>
      <c r="F85" s="20"/>
      <c r="G85" s="20"/>
      <c r="H85" s="20"/>
      <c r="I85" s="144"/>
      <c r="J85" s="20"/>
      <c r="K85" s="20"/>
      <c r="L85" s="18"/>
    </row>
    <row r="86" s="2" customFormat="1" ht="16.5" customHeight="1">
      <c r="A86" s="36"/>
      <c r="B86" s="37"/>
      <c r="C86" s="38"/>
      <c r="D86" s="38"/>
      <c r="E86" s="197" t="s">
        <v>299</v>
      </c>
      <c r="F86" s="38"/>
      <c r="G86" s="38"/>
      <c r="H86" s="38"/>
      <c r="I86" s="152"/>
      <c r="J86" s="38"/>
      <c r="K86" s="38"/>
      <c r="L86" s="61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="2" customFormat="1" ht="12" customHeight="1">
      <c r="A87" s="36"/>
      <c r="B87" s="37"/>
      <c r="C87" s="30" t="s">
        <v>302</v>
      </c>
      <c r="D87" s="38"/>
      <c r="E87" s="38"/>
      <c r="F87" s="38"/>
      <c r="G87" s="38"/>
      <c r="H87" s="38"/>
      <c r="I87" s="152"/>
      <c r="J87" s="38"/>
      <c r="K87" s="38"/>
      <c r="L87" s="61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2" customFormat="1" ht="16.5" customHeight="1">
      <c r="A88" s="36"/>
      <c r="B88" s="37"/>
      <c r="C88" s="38"/>
      <c r="D88" s="38"/>
      <c r="E88" s="74" t="str">
        <f>E11</f>
        <v>SO 101.4 V - Rekonstrukce chodníků Býšť - způsobilé výdaje na vedlejší aktivity projektu</v>
      </c>
      <c r="F88" s="38"/>
      <c r="G88" s="38"/>
      <c r="H88" s="38"/>
      <c r="I88" s="152"/>
      <c r="J88" s="38"/>
      <c r="K88" s="38"/>
      <c r="L88" s="61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="2" customFormat="1" ht="6.96" customHeight="1">
      <c r="A89" s="36"/>
      <c r="B89" s="37"/>
      <c r="C89" s="38"/>
      <c r="D89" s="38"/>
      <c r="E89" s="38"/>
      <c r="F89" s="38"/>
      <c r="G89" s="38"/>
      <c r="H89" s="38"/>
      <c r="I89" s="152"/>
      <c r="J89" s="38"/>
      <c r="K89" s="38"/>
      <c r="L89" s="61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="2" customFormat="1" ht="12" customHeight="1">
      <c r="A90" s="36"/>
      <c r="B90" s="37"/>
      <c r="C90" s="30" t="s">
        <v>19</v>
      </c>
      <c r="D90" s="38"/>
      <c r="E90" s="38"/>
      <c r="F90" s="25" t="str">
        <f>F14</f>
        <v xml:space="preserve"> </v>
      </c>
      <c r="G90" s="38"/>
      <c r="H90" s="38"/>
      <c r="I90" s="154" t="s">
        <v>21</v>
      </c>
      <c r="J90" s="77" t="str">
        <f>IF(J14="","",J14)</f>
        <v>7. 11. 2019</v>
      </c>
      <c r="K90" s="38"/>
      <c r="L90" s="61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="2" customFormat="1" ht="6.96" customHeight="1">
      <c r="A91" s="36"/>
      <c r="B91" s="37"/>
      <c r="C91" s="38"/>
      <c r="D91" s="38"/>
      <c r="E91" s="38"/>
      <c r="F91" s="38"/>
      <c r="G91" s="38"/>
      <c r="H91" s="38"/>
      <c r="I91" s="152"/>
      <c r="J91" s="38"/>
      <c r="K91" s="38"/>
      <c r="L91" s="61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="2" customFormat="1" ht="15.15" customHeight="1">
      <c r="A92" s="36"/>
      <c r="B92" s="37"/>
      <c r="C92" s="30" t="s">
        <v>23</v>
      </c>
      <c r="D92" s="38"/>
      <c r="E92" s="38"/>
      <c r="F92" s="25" t="str">
        <f>E17</f>
        <v xml:space="preserve"> </v>
      </c>
      <c r="G92" s="38"/>
      <c r="H92" s="38"/>
      <c r="I92" s="154" t="s">
        <v>28</v>
      </c>
      <c r="J92" s="34" t="str">
        <f>E23</f>
        <v xml:space="preserve"> </v>
      </c>
      <c r="K92" s="38"/>
      <c r="L92" s="61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="2" customFormat="1" ht="15.15" customHeight="1">
      <c r="A93" s="36"/>
      <c r="B93" s="37"/>
      <c r="C93" s="30" t="s">
        <v>26</v>
      </c>
      <c r="D93" s="38"/>
      <c r="E93" s="38"/>
      <c r="F93" s="25" t="str">
        <f>IF(E20="","",E20)</f>
        <v>Vyplň údaj</v>
      </c>
      <c r="G93" s="38"/>
      <c r="H93" s="38"/>
      <c r="I93" s="154" t="s">
        <v>30</v>
      </c>
      <c r="J93" s="34" t="str">
        <f>E26</f>
        <v xml:space="preserve"> </v>
      </c>
      <c r="K93" s="38"/>
      <c r="L93" s="61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="2" customFormat="1" ht="10.32" customHeight="1">
      <c r="A94" s="36"/>
      <c r="B94" s="37"/>
      <c r="C94" s="38"/>
      <c r="D94" s="38"/>
      <c r="E94" s="38"/>
      <c r="F94" s="38"/>
      <c r="G94" s="38"/>
      <c r="H94" s="38"/>
      <c r="I94" s="152"/>
      <c r="J94" s="38"/>
      <c r="K94" s="38"/>
      <c r="L94" s="61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="2" customFormat="1" ht="29.28" customHeight="1">
      <c r="A95" s="36"/>
      <c r="B95" s="37"/>
      <c r="C95" s="198" t="s">
        <v>185</v>
      </c>
      <c r="D95" s="199"/>
      <c r="E95" s="199"/>
      <c r="F95" s="199"/>
      <c r="G95" s="199"/>
      <c r="H95" s="199"/>
      <c r="I95" s="200"/>
      <c r="J95" s="201" t="s">
        <v>186</v>
      </c>
      <c r="K95" s="199"/>
      <c r="L95" s="61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="2" customFormat="1" ht="10.32" customHeight="1">
      <c r="A96" s="36"/>
      <c r="B96" s="37"/>
      <c r="C96" s="38"/>
      <c r="D96" s="38"/>
      <c r="E96" s="38"/>
      <c r="F96" s="38"/>
      <c r="G96" s="38"/>
      <c r="H96" s="38"/>
      <c r="I96" s="152"/>
      <c r="J96" s="38"/>
      <c r="K96" s="38"/>
      <c r="L96" s="61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</row>
    <row r="97" s="2" customFormat="1" ht="22.8" customHeight="1">
      <c r="A97" s="36"/>
      <c r="B97" s="37"/>
      <c r="C97" s="202" t="s">
        <v>187</v>
      </c>
      <c r="D97" s="38"/>
      <c r="E97" s="38"/>
      <c r="F97" s="38"/>
      <c r="G97" s="38"/>
      <c r="H97" s="38"/>
      <c r="I97" s="152"/>
      <c r="J97" s="108">
        <f>J123</f>
        <v>0</v>
      </c>
      <c r="K97" s="38"/>
      <c r="L97" s="61"/>
      <c r="S97" s="36"/>
      <c r="T97" s="36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U97" s="15" t="s">
        <v>82</v>
      </c>
    </row>
    <row r="98" s="9" customFormat="1" ht="24.96" customHeight="1">
      <c r="A98" s="9"/>
      <c r="B98" s="203"/>
      <c r="C98" s="204"/>
      <c r="D98" s="205" t="s">
        <v>188</v>
      </c>
      <c r="E98" s="206"/>
      <c r="F98" s="206"/>
      <c r="G98" s="206"/>
      <c r="H98" s="206"/>
      <c r="I98" s="207"/>
      <c r="J98" s="208">
        <f>J124</f>
        <v>0</v>
      </c>
      <c r="K98" s="204"/>
      <c r="L98" s="209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9" customFormat="1" ht="24.96" customHeight="1">
      <c r="A99" s="9"/>
      <c r="B99" s="203"/>
      <c r="C99" s="204"/>
      <c r="D99" s="205" t="s">
        <v>253</v>
      </c>
      <c r="E99" s="206"/>
      <c r="F99" s="206"/>
      <c r="G99" s="206"/>
      <c r="H99" s="206"/>
      <c r="I99" s="207"/>
      <c r="J99" s="208">
        <f>J137</f>
        <v>0</v>
      </c>
      <c r="K99" s="204"/>
      <c r="L99" s="209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203"/>
      <c r="C100" s="204"/>
      <c r="D100" s="205" t="s">
        <v>308</v>
      </c>
      <c r="E100" s="206"/>
      <c r="F100" s="206"/>
      <c r="G100" s="206"/>
      <c r="H100" s="206"/>
      <c r="I100" s="207"/>
      <c r="J100" s="208">
        <f>J165</f>
        <v>0</v>
      </c>
      <c r="K100" s="204"/>
      <c r="L100" s="209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9" customFormat="1" ht="24.96" customHeight="1">
      <c r="A101" s="9"/>
      <c r="B101" s="203"/>
      <c r="C101" s="204"/>
      <c r="D101" s="205" t="s">
        <v>254</v>
      </c>
      <c r="E101" s="206"/>
      <c r="F101" s="206"/>
      <c r="G101" s="206"/>
      <c r="H101" s="206"/>
      <c r="I101" s="207"/>
      <c r="J101" s="208">
        <f>J175</f>
        <v>0</v>
      </c>
      <c r="K101" s="204"/>
      <c r="L101" s="209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2" customFormat="1" ht="21.84" customHeight="1">
      <c r="A102" s="36"/>
      <c r="B102" s="37"/>
      <c r="C102" s="38"/>
      <c r="D102" s="38"/>
      <c r="E102" s="38"/>
      <c r="F102" s="38"/>
      <c r="G102" s="38"/>
      <c r="H102" s="38"/>
      <c r="I102" s="152"/>
      <c r="J102" s="38"/>
      <c r="K102" s="38"/>
      <c r="L102" s="61"/>
      <c r="S102" s="36"/>
      <c r="T102" s="36"/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</row>
    <row r="103" s="2" customFormat="1" ht="6.96" customHeight="1">
      <c r="A103" s="36"/>
      <c r="B103" s="64"/>
      <c r="C103" s="65"/>
      <c r="D103" s="65"/>
      <c r="E103" s="65"/>
      <c r="F103" s="65"/>
      <c r="G103" s="65"/>
      <c r="H103" s="65"/>
      <c r="I103" s="193"/>
      <c r="J103" s="65"/>
      <c r="K103" s="65"/>
      <c r="L103" s="61"/>
      <c r="S103" s="36"/>
      <c r="T103" s="36"/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</row>
    <row r="107" s="2" customFormat="1" ht="6.96" customHeight="1">
      <c r="A107" s="36"/>
      <c r="B107" s="66"/>
      <c r="C107" s="67"/>
      <c r="D107" s="67"/>
      <c r="E107" s="67"/>
      <c r="F107" s="67"/>
      <c r="G107" s="67"/>
      <c r="H107" s="67"/>
      <c r="I107" s="196"/>
      <c r="J107" s="67"/>
      <c r="K107" s="67"/>
      <c r="L107" s="61"/>
      <c r="S107" s="36"/>
      <c r="T107" s="36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</row>
    <row r="108" s="2" customFormat="1" ht="24.96" customHeight="1">
      <c r="A108" s="36"/>
      <c r="B108" s="37"/>
      <c r="C108" s="21" t="s">
        <v>189</v>
      </c>
      <c r="D108" s="38"/>
      <c r="E108" s="38"/>
      <c r="F108" s="38"/>
      <c r="G108" s="38"/>
      <c r="H108" s="38"/>
      <c r="I108" s="152"/>
      <c r="J108" s="38"/>
      <c r="K108" s="38"/>
      <c r="L108" s="61"/>
      <c r="S108" s="36"/>
      <c r="T108" s="36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</row>
    <row r="109" s="2" customFormat="1" ht="6.96" customHeight="1">
      <c r="A109" s="36"/>
      <c r="B109" s="37"/>
      <c r="C109" s="38"/>
      <c r="D109" s="38"/>
      <c r="E109" s="38"/>
      <c r="F109" s="38"/>
      <c r="G109" s="38"/>
      <c r="H109" s="38"/>
      <c r="I109" s="152"/>
      <c r="J109" s="38"/>
      <c r="K109" s="38"/>
      <c r="L109" s="61"/>
      <c r="S109" s="36"/>
      <c r="T109" s="36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</row>
    <row r="110" s="2" customFormat="1" ht="12" customHeight="1">
      <c r="A110" s="36"/>
      <c r="B110" s="37"/>
      <c r="C110" s="30" t="s">
        <v>15</v>
      </c>
      <c r="D110" s="38"/>
      <c r="E110" s="38"/>
      <c r="F110" s="38"/>
      <c r="G110" s="38"/>
      <c r="H110" s="38"/>
      <c r="I110" s="152"/>
      <c r="J110" s="38"/>
      <c r="K110" s="38"/>
      <c r="L110" s="61"/>
      <c r="S110" s="36"/>
      <c r="T110" s="36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</row>
    <row r="111" s="2" customFormat="1" ht="16.5" customHeight="1">
      <c r="A111" s="36"/>
      <c r="B111" s="37"/>
      <c r="C111" s="38"/>
      <c r="D111" s="38"/>
      <c r="E111" s="197" t="str">
        <f>E7</f>
        <v>,,Úprava projektové dokumentace na stavbu Modernizace silnice II/298 Býšť - hranice kraje, km 9,700</v>
      </c>
      <c r="F111" s="30"/>
      <c r="G111" s="30"/>
      <c r="H111" s="30"/>
      <c r="I111" s="152"/>
      <c r="J111" s="38"/>
      <c r="K111" s="38"/>
      <c r="L111" s="61"/>
      <c r="S111" s="36"/>
      <c r="T111" s="36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</row>
    <row r="112" s="1" customFormat="1" ht="12" customHeight="1">
      <c r="B112" s="19"/>
      <c r="C112" s="30" t="s">
        <v>178</v>
      </c>
      <c r="D112" s="20"/>
      <c r="E112" s="20"/>
      <c r="F112" s="20"/>
      <c r="G112" s="20"/>
      <c r="H112" s="20"/>
      <c r="I112" s="144"/>
      <c r="J112" s="20"/>
      <c r="K112" s="20"/>
      <c r="L112" s="18"/>
    </row>
    <row r="113" s="2" customFormat="1" ht="16.5" customHeight="1">
      <c r="A113" s="36"/>
      <c r="B113" s="37"/>
      <c r="C113" s="38"/>
      <c r="D113" s="38"/>
      <c r="E113" s="197" t="s">
        <v>299</v>
      </c>
      <c r="F113" s="38"/>
      <c r="G113" s="38"/>
      <c r="H113" s="38"/>
      <c r="I113" s="152"/>
      <c r="J113" s="38"/>
      <c r="K113" s="38"/>
      <c r="L113" s="61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</row>
    <row r="114" s="2" customFormat="1" ht="12" customHeight="1">
      <c r="A114" s="36"/>
      <c r="B114" s="37"/>
      <c r="C114" s="30" t="s">
        <v>302</v>
      </c>
      <c r="D114" s="38"/>
      <c r="E114" s="38"/>
      <c r="F114" s="38"/>
      <c r="G114" s="38"/>
      <c r="H114" s="38"/>
      <c r="I114" s="152"/>
      <c r="J114" s="38"/>
      <c r="K114" s="38"/>
      <c r="L114" s="61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</row>
    <row r="115" s="2" customFormat="1" ht="16.5" customHeight="1">
      <c r="A115" s="36"/>
      <c r="B115" s="37"/>
      <c r="C115" s="38"/>
      <c r="D115" s="38"/>
      <c r="E115" s="74" t="str">
        <f>E11</f>
        <v>SO 101.4 V - Rekonstrukce chodníků Býšť - způsobilé výdaje na vedlejší aktivity projektu</v>
      </c>
      <c r="F115" s="38"/>
      <c r="G115" s="38"/>
      <c r="H115" s="38"/>
      <c r="I115" s="152"/>
      <c r="J115" s="38"/>
      <c r="K115" s="38"/>
      <c r="L115" s="61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</row>
    <row r="116" s="2" customFormat="1" ht="6.96" customHeight="1">
      <c r="A116" s="36"/>
      <c r="B116" s="37"/>
      <c r="C116" s="38"/>
      <c r="D116" s="38"/>
      <c r="E116" s="38"/>
      <c r="F116" s="38"/>
      <c r="G116" s="38"/>
      <c r="H116" s="38"/>
      <c r="I116" s="152"/>
      <c r="J116" s="38"/>
      <c r="K116" s="38"/>
      <c r="L116" s="61"/>
      <c r="S116" s="36"/>
      <c r="T116" s="36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</row>
    <row r="117" s="2" customFormat="1" ht="12" customHeight="1">
      <c r="A117" s="36"/>
      <c r="B117" s="37"/>
      <c r="C117" s="30" t="s">
        <v>19</v>
      </c>
      <c r="D117" s="38"/>
      <c r="E117" s="38"/>
      <c r="F117" s="25" t="str">
        <f>F14</f>
        <v xml:space="preserve"> </v>
      </c>
      <c r="G117" s="38"/>
      <c r="H117" s="38"/>
      <c r="I117" s="154" t="s">
        <v>21</v>
      </c>
      <c r="J117" s="77" t="str">
        <f>IF(J14="","",J14)</f>
        <v>7. 11. 2019</v>
      </c>
      <c r="K117" s="38"/>
      <c r="L117" s="61"/>
      <c r="S117" s="36"/>
      <c r="T117" s="36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</row>
    <row r="118" s="2" customFormat="1" ht="6.96" customHeight="1">
      <c r="A118" s="36"/>
      <c r="B118" s="37"/>
      <c r="C118" s="38"/>
      <c r="D118" s="38"/>
      <c r="E118" s="38"/>
      <c r="F118" s="38"/>
      <c r="G118" s="38"/>
      <c r="H118" s="38"/>
      <c r="I118" s="152"/>
      <c r="J118" s="38"/>
      <c r="K118" s="38"/>
      <c r="L118" s="61"/>
      <c r="S118" s="36"/>
      <c r="T118" s="36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</row>
    <row r="119" s="2" customFormat="1" ht="15.15" customHeight="1">
      <c r="A119" s="36"/>
      <c r="B119" s="37"/>
      <c r="C119" s="30" t="s">
        <v>23</v>
      </c>
      <c r="D119" s="38"/>
      <c r="E119" s="38"/>
      <c r="F119" s="25" t="str">
        <f>E17</f>
        <v xml:space="preserve"> </v>
      </c>
      <c r="G119" s="38"/>
      <c r="H119" s="38"/>
      <c r="I119" s="154" t="s">
        <v>28</v>
      </c>
      <c r="J119" s="34" t="str">
        <f>E23</f>
        <v xml:space="preserve"> </v>
      </c>
      <c r="K119" s="38"/>
      <c r="L119" s="61"/>
      <c r="S119" s="36"/>
      <c r="T119" s="36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</row>
    <row r="120" s="2" customFormat="1" ht="15.15" customHeight="1">
      <c r="A120" s="36"/>
      <c r="B120" s="37"/>
      <c r="C120" s="30" t="s">
        <v>26</v>
      </c>
      <c r="D120" s="38"/>
      <c r="E120" s="38"/>
      <c r="F120" s="25" t="str">
        <f>IF(E20="","",E20)</f>
        <v>Vyplň údaj</v>
      </c>
      <c r="G120" s="38"/>
      <c r="H120" s="38"/>
      <c r="I120" s="154" t="s">
        <v>30</v>
      </c>
      <c r="J120" s="34" t="str">
        <f>E26</f>
        <v xml:space="preserve"> </v>
      </c>
      <c r="K120" s="38"/>
      <c r="L120" s="61"/>
      <c r="S120" s="36"/>
      <c r="T120" s="36"/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</row>
    <row r="121" s="2" customFormat="1" ht="10.32" customHeight="1">
      <c r="A121" s="36"/>
      <c r="B121" s="37"/>
      <c r="C121" s="38"/>
      <c r="D121" s="38"/>
      <c r="E121" s="38"/>
      <c r="F121" s="38"/>
      <c r="G121" s="38"/>
      <c r="H121" s="38"/>
      <c r="I121" s="152"/>
      <c r="J121" s="38"/>
      <c r="K121" s="38"/>
      <c r="L121" s="61"/>
      <c r="S121" s="36"/>
      <c r="T121" s="36"/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</row>
    <row r="122" s="10" customFormat="1" ht="29.28" customHeight="1">
      <c r="A122" s="210"/>
      <c r="B122" s="211"/>
      <c r="C122" s="212" t="s">
        <v>190</v>
      </c>
      <c r="D122" s="213" t="s">
        <v>57</v>
      </c>
      <c r="E122" s="213" t="s">
        <v>53</v>
      </c>
      <c r="F122" s="213" t="s">
        <v>54</v>
      </c>
      <c r="G122" s="213" t="s">
        <v>191</v>
      </c>
      <c r="H122" s="213" t="s">
        <v>192</v>
      </c>
      <c r="I122" s="214" t="s">
        <v>193</v>
      </c>
      <c r="J122" s="213" t="s">
        <v>186</v>
      </c>
      <c r="K122" s="215" t="s">
        <v>194</v>
      </c>
      <c r="L122" s="216"/>
      <c r="M122" s="98" t="s">
        <v>1</v>
      </c>
      <c r="N122" s="99" t="s">
        <v>36</v>
      </c>
      <c r="O122" s="99" t="s">
        <v>195</v>
      </c>
      <c r="P122" s="99" t="s">
        <v>196</v>
      </c>
      <c r="Q122" s="99" t="s">
        <v>197</v>
      </c>
      <c r="R122" s="99" t="s">
        <v>198</v>
      </c>
      <c r="S122" s="99" t="s">
        <v>199</v>
      </c>
      <c r="T122" s="100" t="s">
        <v>200</v>
      </c>
      <c r="U122" s="210"/>
      <c r="V122" s="210"/>
      <c r="W122" s="210"/>
      <c r="X122" s="210"/>
      <c r="Y122" s="210"/>
      <c r="Z122" s="210"/>
      <c r="AA122" s="210"/>
      <c r="AB122" s="210"/>
      <c r="AC122" s="210"/>
      <c r="AD122" s="210"/>
      <c r="AE122" s="210"/>
    </row>
    <row r="123" s="2" customFormat="1" ht="22.8" customHeight="1">
      <c r="A123" s="36"/>
      <c r="B123" s="37"/>
      <c r="C123" s="105" t="s">
        <v>201</v>
      </c>
      <c r="D123" s="38"/>
      <c r="E123" s="38"/>
      <c r="F123" s="38"/>
      <c r="G123" s="38"/>
      <c r="H123" s="38"/>
      <c r="I123" s="152"/>
      <c r="J123" s="217">
        <f>BK123</f>
        <v>0</v>
      </c>
      <c r="K123" s="38"/>
      <c r="L123" s="42"/>
      <c r="M123" s="101"/>
      <c r="N123" s="218"/>
      <c r="O123" s="102"/>
      <c r="P123" s="219">
        <f>P124+P137+P165+P175</f>
        <v>0</v>
      </c>
      <c r="Q123" s="102"/>
      <c r="R123" s="219">
        <f>R124+R137+R165+R175</f>
        <v>0</v>
      </c>
      <c r="S123" s="102"/>
      <c r="T123" s="220">
        <f>T124+T137+T165+T175</f>
        <v>0</v>
      </c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T123" s="15" t="s">
        <v>71</v>
      </c>
      <c r="AU123" s="15" t="s">
        <v>82</v>
      </c>
      <c r="BK123" s="221">
        <f>BK124+BK137+BK165+BK175</f>
        <v>0</v>
      </c>
    </row>
    <row r="124" s="11" customFormat="1" ht="25.92" customHeight="1">
      <c r="A124" s="11"/>
      <c r="B124" s="222"/>
      <c r="C124" s="223"/>
      <c r="D124" s="224" t="s">
        <v>71</v>
      </c>
      <c r="E124" s="225" t="s">
        <v>72</v>
      </c>
      <c r="F124" s="225" t="s">
        <v>202</v>
      </c>
      <c r="G124" s="223"/>
      <c r="H124" s="223"/>
      <c r="I124" s="226"/>
      <c r="J124" s="227">
        <f>BK124</f>
        <v>0</v>
      </c>
      <c r="K124" s="223"/>
      <c r="L124" s="228"/>
      <c r="M124" s="229"/>
      <c r="N124" s="230"/>
      <c r="O124" s="230"/>
      <c r="P124" s="231">
        <f>SUM(P125:P136)</f>
        <v>0</v>
      </c>
      <c r="Q124" s="230"/>
      <c r="R124" s="231">
        <f>SUM(R125:R136)</f>
        <v>0</v>
      </c>
      <c r="S124" s="230"/>
      <c r="T124" s="232">
        <f>SUM(T125:T136)</f>
        <v>0</v>
      </c>
      <c r="U124" s="11"/>
      <c r="V124" s="11"/>
      <c r="W124" s="11"/>
      <c r="X124" s="11"/>
      <c r="Y124" s="11"/>
      <c r="Z124" s="11"/>
      <c r="AA124" s="11"/>
      <c r="AB124" s="11"/>
      <c r="AC124" s="11"/>
      <c r="AD124" s="11"/>
      <c r="AE124" s="11"/>
      <c r="AR124" s="233" t="s">
        <v>80</v>
      </c>
      <c r="AT124" s="234" t="s">
        <v>71</v>
      </c>
      <c r="AU124" s="234" t="s">
        <v>72</v>
      </c>
      <c r="AY124" s="233" t="s">
        <v>203</v>
      </c>
      <c r="BK124" s="235">
        <f>SUM(BK125:BK136)</f>
        <v>0</v>
      </c>
    </row>
    <row r="125" s="2" customFormat="1" ht="16.5" customHeight="1">
      <c r="A125" s="36"/>
      <c r="B125" s="37"/>
      <c r="C125" s="236" t="s">
        <v>80</v>
      </c>
      <c r="D125" s="236" t="s">
        <v>204</v>
      </c>
      <c r="E125" s="237" t="s">
        <v>309</v>
      </c>
      <c r="F125" s="238" t="s">
        <v>310</v>
      </c>
      <c r="G125" s="239" t="s">
        <v>311</v>
      </c>
      <c r="H125" s="240">
        <v>158</v>
      </c>
      <c r="I125" s="241"/>
      <c r="J125" s="240">
        <f>ROUND(I125*H125,2)</f>
        <v>0</v>
      </c>
      <c r="K125" s="238" t="s">
        <v>208</v>
      </c>
      <c r="L125" s="42"/>
      <c r="M125" s="242" t="s">
        <v>1</v>
      </c>
      <c r="N125" s="243" t="s">
        <v>37</v>
      </c>
      <c r="O125" s="89"/>
      <c r="P125" s="244">
        <f>O125*H125</f>
        <v>0</v>
      </c>
      <c r="Q125" s="244">
        <v>0</v>
      </c>
      <c r="R125" s="244">
        <f>Q125*H125</f>
        <v>0</v>
      </c>
      <c r="S125" s="244">
        <v>0</v>
      </c>
      <c r="T125" s="245">
        <f>S125*H125</f>
        <v>0</v>
      </c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R125" s="246" t="s">
        <v>209</v>
      </c>
      <c r="AT125" s="246" t="s">
        <v>204</v>
      </c>
      <c r="AU125" s="246" t="s">
        <v>80</v>
      </c>
      <c r="AY125" s="15" t="s">
        <v>203</v>
      </c>
      <c r="BE125" s="247">
        <f>IF(N125="základní",J125,0)</f>
        <v>0</v>
      </c>
      <c r="BF125" s="247">
        <f>IF(N125="snížená",J125,0)</f>
        <v>0</v>
      </c>
      <c r="BG125" s="247">
        <f>IF(N125="zákl. přenesená",J125,0)</f>
        <v>0</v>
      </c>
      <c r="BH125" s="247">
        <f>IF(N125="sníž. přenesená",J125,0)</f>
        <v>0</v>
      </c>
      <c r="BI125" s="247">
        <f>IF(N125="nulová",J125,0)</f>
        <v>0</v>
      </c>
      <c r="BJ125" s="15" t="s">
        <v>80</v>
      </c>
      <c r="BK125" s="247">
        <f>ROUND(I125*H125,2)</f>
        <v>0</v>
      </c>
      <c r="BL125" s="15" t="s">
        <v>209</v>
      </c>
      <c r="BM125" s="246" t="s">
        <v>910</v>
      </c>
    </row>
    <row r="126" s="2" customFormat="1">
      <c r="A126" s="36"/>
      <c r="B126" s="37"/>
      <c r="C126" s="38"/>
      <c r="D126" s="248" t="s">
        <v>211</v>
      </c>
      <c r="E126" s="38"/>
      <c r="F126" s="249" t="s">
        <v>313</v>
      </c>
      <c r="G126" s="38"/>
      <c r="H126" s="38"/>
      <c r="I126" s="152"/>
      <c r="J126" s="38"/>
      <c r="K126" s="38"/>
      <c r="L126" s="42"/>
      <c r="M126" s="250"/>
      <c r="N126" s="251"/>
      <c r="O126" s="89"/>
      <c r="P126" s="89"/>
      <c r="Q126" s="89"/>
      <c r="R126" s="89"/>
      <c r="S126" s="89"/>
      <c r="T126" s="90"/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T126" s="15" t="s">
        <v>211</v>
      </c>
      <c r="AU126" s="15" t="s">
        <v>80</v>
      </c>
    </row>
    <row r="127" s="12" customFormat="1">
      <c r="A127" s="12"/>
      <c r="B127" s="252"/>
      <c r="C127" s="253"/>
      <c r="D127" s="248" t="s">
        <v>213</v>
      </c>
      <c r="E127" s="254" t="s">
        <v>295</v>
      </c>
      <c r="F127" s="255" t="s">
        <v>911</v>
      </c>
      <c r="G127" s="253"/>
      <c r="H127" s="256">
        <v>84.769999999999996</v>
      </c>
      <c r="I127" s="257"/>
      <c r="J127" s="253"/>
      <c r="K127" s="253"/>
      <c r="L127" s="258"/>
      <c r="M127" s="259"/>
      <c r="N127" s="260"/>
      <c r="O127" s="260"/>
      <c r="P127" s="260"/>
      <c r="Q127" s="260"/>
      <c r="R127" s="260"/>
      <c r="S127" s="260"/>
      <c r="T127" s="261"/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T127" s="262" t="s">
        <v>213</v>
      </c>
      <c r="AU127" s="262" t="s">
        <v>80</v>
      </c>
      <c r="AV127" s="12" t="s">
        <v>95</v>
      </c>
      <c r="AW127" s="12" t="s">
        <v>29</v>
      </c>
      <c r="AX127" s="12" t="s">
        <v>72</v>
      </c>
      <c r="AY127" s="262" t="s">
        <v>203</v>
      </c>
    </row>
    <row r="128" s="12" customFormat="1">
      <c r="A128" s="12"/>
      <c r="B128" s="252"/>
      <c r="C128" s="253"/>
      <c r="D128" s="248" t="s">
        <v>213</v>
      </c>
      <c r="E128" s="254" t="s">
        <v>353</v>
      </c>
      <c r="F128" s="255" t="s">
        <v>912</v>
      </c>
      <c r="G128" s="253"/>
      <c r="H128" s="256">
        <v>0</v>
      </c>
      <c r="I128" s="257"/>
      <c r="J128" s="253"/>
      <c r="K128" s="253"/>
      <c r="L128" s="258"/>
      <c r="M128" s="259"/>
      <c r="N128" s="260"/>
      <c r="O128" s="260"/>
      <c r="P128" s="260"/>
      <c r="Q128" s="260"/>
      <c r="R128" s="260"/>
      <c r="S128" s="260"/>
      <c r="T128" s="261"/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T128" s="262" t="s">
        <v>213</v>
      </c>
      <c r="AU128" s="262" t="s">
        <v>80</v>
      </c>
      <c r="AV128" s="12" t="s">
        <v>95</v>
      </c>
      <c r="AW128" s="12" t="s">
        <v>29</v>
      </c>
      <c r="AX128" s="12" t="s">
        <v>72</v>
      </c>
      <c r="AY128" s="262" t="s">
        <v>203</v>
      </c>
    </row>
    <row r="129" s="12" customFormat="1">
      <c r="A129" s="12"/>
      <c r="B129" s="252"/>
      <c r="C129" s="253"/>
      <c r="D129" s="248" t="s">
        <v>213</v>
      </c>
      <c r="E129" s="254" t="s">
        <v>905</v>
      </c>
      <c r="F129" s="255" t="s">
        <v>913</v>
      </c>
      <c r="G129" s="253"/>
      <c r="H129" s="256">
        <v>73.230000000000004</v>
      </c>
      <c r="I129" s="257"/>
      <c r="J129" s="253"/>
      <c r="K129" s="253"/>
      <c r="L129" s="258"/>
      <c r="M129" s="259"/>
      <c r="N129" s="260"/>
      <c r="O129" s="260"/>
      <c r="P129" s="260"/>
      <c r="Q129" s="260"/>
      <c r="R129" s="260"/>
      <c r="S129" s="260"/>
      <c r="T129" s="261"/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T129" s="262" t="s">
        <v>213</v>
      </c>
      <c r="AU129" s="262" t="s">
        <v>80</v>
      </c>
      <c r="AV129" s="12" t="s">
        <v>95</v>
      </c>
      <c r="AW129" s="12" t="s">
        <v>29</v>
      </c>
      <c r="AX129" s="12" t="s">
        <v>72</v>
      </c>
      <c r="AY129" s="262" t="s">
        <v>203</v>
      </c>
    </row>
    <row r="130" s="12" customFormat="1">
      <c r="A130" s="12"/>
      <c r="B130" s="252"/>
      <c r="C130" s="253"/>
      <c r="D130" s="248" t="s">
        <v>213</v>
      </c>
      <c r="E130" s="254" t="s">
        <v>914</v>
      </c>
      <c r="F130" s="255" t="s">
        <v>915</v>
      </c>
      <c r="G130" s="253"/>
      <c r="H130" s="256">
        <v>158</v>
      </c>
      <c r="I130" s="257"/>
      <c r="J130" s="253"/>
      <c r="K130" s="253"/>
      <c r="L130" s="258"/>
      <c r="M130" s="259"/>
      <c r="N130" s="260"/>
      <c r="O130" s="260"/>
      <c r="P130" s="260"/>
      <c r="Q130" s="260"/>
      <c r="R130" s="260"/>
      <c r="S130" s="260"/>
      <c r="T130" s="261"/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T130" s="262" t="s">
        <v>213</v>
      </c>
      <c r="AU130" s="262" t="s">
        <v>80</v>
      </c>
      <c r="AV130" s="12" t="s">
        <v>95</v>
      </c>
      <c r="AW130" s="12" t="s">
        <v>29</v>
      </c>
      <c r="AX130" s="12" t="s">
        <v>80</v>
      </c>
      <c r="AY130" s="262" t="s">
        <v>203</v>
      </c>
    </row>
    <row r="131" s="2" customFormat="1" ht="16.5" customHeight="1">
      <c r="A131" s="36"/>
      <c r="B131" s="37"/>
      <c r="C131" s="236" t="s">
        <v>95</v>
      </c>
      <c r="D131" s="236" t="s">
        <v>204</v>
      </c>
      <c r="E131" s="237" t="s">
        <v>319</v>
      </c>
      <c r="F131" s="238" t="s">
        <v>310</v>
      </c>
      <c r="G131" s="239" t="s">
        <v>311</v>
      </c>
      <c r="H131" s="240">
        <v>6.9199999999999999</v>
      </c>
      <c r="I131" s="241"/>
      <c r="J131" s="240">
        <f>ROUND(I131*H131,2)</f>
        <v>0</v>
      </c>
      <c r="K131" s="238" t="s">
        <v>208</v>
      </c>
      <c r="L131" s="42"/>
      <c r="M131" s="242" t="s">
        <v>1</v>
      </c>
      <c r="N131" s="243" t="s">
        <v>37</v>
      </c>
      <c r="O131" s="89"/>
      <c r="P131" s="244">
        <f>O131*H131</f>
        <v>0</v>
      </c>
      <c r="Q131" s="244">
        <v>0</v>
      </c>
      <c r="R131" s="244">
        <f>Q131*H131</f>
        <v>0</v>
      </c>
      <c r="S131" s="244">
        <v>0</v>
      </c>
      <c r="T131" s="245">
        <f>S131*H131</f>
        <v>0</v>
      </c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R131" s="246" t="s">
        <v>209</v>
      </c>
      <c r="AT131" s="246" t="s">
        <v>204</v>
      </c>
      <c r="AU131" s="246" t="s">
        <v>80</v>
      </c>
      <c r="AY131" s="15" t="s">
        <v>203</v>
      </c>
      <c r="BE131" s="247">
        <f>IF(N131="základní",J131,0)</f>
        <v>0</v>
      </c>
      <c r="BF131" s="247">
        <f>IF(N131="snížená",J131,0)</f>
        <v>0</v>
      </c>
      <c r="BG131" s="247">
        <f>IF(N131="zákl. přenesená",J131,0)</f>
        <v>0</v>
      </c>
      <c r="BH131" s="247">
        <f>IF(N131="sníž. přenesená",J131,0)</f>
        <v>0</v>
      </c>
      <c r="BI131" s="247">
        <f>IF(N131="nulová",J131,0)</f>
        <v>0</v>
      </c>
      <c r="BJ131" s="15" t="s">
        <v>80</v>
      </c>
      <c r="BK131" s="247">
        <f>ROUND(I131*H131,2)</f>
        <v>0</v>
      </c>
      <c r="BL131" s="15" t="s">
        <v>209</v>
      </c>
      <c r="BM131" s="246" t="s">
        <v>916</v>
      </c>
    </row>
    <row r="132" s="2" customFormat="1">
      <c r="A132" s="36"/>
      <c r="B132" s="37"/>
      <c r="C132" s="38"/>
      <c r="D132" s="248" t="s">
        <v>211</v>
      </c>
      <c r="E132" s="38"/>
      <c r="F132" s="249" t="s">
        <v>313</v>
      </c>
      <c r="G132" s="38"/>
      <c r="H132" s="38"/>
      <c r="I132" s="152"/>
      <c r="J132" s="38"/>
      <c r="K132" s="38"/>
      <c r="L132" s="42"/>
      <c r="M132" s="250"/>
      <c r="N132" s="251"/>
      <c r="O132" s="89"/>
      <c r="P132" s="89"/>
      <c r="Q132" s="89"/>
      <c r="R132" s="89"/>
      <c r="S132" s="89"/>
      <c r="T132" s="90"/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T132" s="15" t="s">
        <v>211</v>
      </c>
      <c r="AU132" s="15" t="s">
        <v>80</v>
      </c>
    </row>
    <row r="133" s="13" customFormat="1">
      <c r="A133" s="13"/>
      <c r="B133" s="267"/>
      <c r="C133" s="268"/>
      <c r="D133" s="248" t="s">
        <v>213</v>
      </c>
      <c r="E133" s="269" t="s">
        <v>1</v>
      </c>
      <c r="F133" s="270" t="s">
        <v>321</v>
      </c>
      <c r="G133" s="268"/>
      <c r="H133" s="269" t="s">
        <v>1</v>
      </c>
      <c r="I133" s="271"/>
      <c r="J133" s="268"/>
      <c r="K133" s="268"/>
      <c r="L133" s="272"/>
      <c r="M133" s="273"/>
      <c r="N133" s="274"/>
      <c r="O133" s="274"/>
      <c r="P133" s="274"/>
      <c r="Q133" s="274"/>
      <c r="R133" s="274"/>
      <c r="S133" s="274"/>
      <c r="T133" s="275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76" t="s">
        <v>213</v>
      </c>
      <c r="AU133" s="276" t="s">
        <v>80</v>
      </c>
      <c r="AV133" s="13" t="s">
        <v>80</v>
      </c>
      <c r="AW133" s="13" t="s">
        <v>29</v>
      </c>
      <c r="AX133" s="13" t="s">
        <v>72</v>
      </c>
      <c r="AY133" s="276" t="s">
        <v>203</v>
      </c>
    </row>
    <row r="134" s="12" customFormat="1">
      <c r="A134" s="12"/>
      <c r="B134" s="252"/>
      <c r="C134" s="253"/>
      <c r="D134" s="248" t="s">
        <v>213</v>
      </c>
      <c r="E134" s="254" t="s">
        <v>297</v>
      </c>
      <c r="F134" s="255" t="s">
        <v>917</v>
      </c>
      <c r="G134" s="253"/>
      <c r="H134" s="256">
        <v>5.5300000000000002</v>
      </c>
      <c r="I134" s="257"/>
      <c r="J134" s="253"/>
      <c r="K134" s="253"/>
      <c r="L134" s="258"/>
      <c r="M134" s="259"/>
      <c r="N134" s="260"/>
      <c r="O134" s="260"/>
      <c r="P134" s="260"/>
      <c r="Q134" s="260"/>
      <c r="R134" s="260"/>
      <c r="S134" s="260"/>
      <c r="T134" s="261"/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T134" s="262" t="s">
        <v>213</v>
      </c>
      <c r="AU134" s="262" t="s">
        <v>80</v>
      </c>
      <c r="AV134" s="12" t="s">
        <v>95</v>
      </c>
      <c r="AW134" s="12" t="s">
        <v>29</v>
      </c>
      <c r="AX134" s="12" t="s">
        <v>72</v>
      </c>
      <c r="AY134" s="262" t="s">
        <v>203</v>
      </c>
    </row>
    <row r="135" s="12" customFormat="1">
      <c r="A135" s="12"/>
      <c r="B135" s="252"/>
      <c r="C135" s="253"/>
      <c r="D135" s="248" t="s">
        <v>213</v>
      </c>
      <c r="E135" s="254" t="s">
        <v>298</v>
      </c>
      <c r="F135" s="255" t="s">
        <v>918</v>
      </c>
      <c r="G135" s="253"/>
      <c r="H135" s="256">
        <v>1.3899999999999999</v>
      </c>
      <c r="I135" s="257"/>
      <c r="J135" s="253"/>
      <c r="K135" s="253"/>
      <c r="L135" s="258"/>
      <c r="M135" s="259"/>
      <c r="N135" s="260"/>
      <c r="O135" s="260"/>
      <c r="P135" s="260"/>
      <c r="Q135" s="260"/>
      <c r="R135" s="260"/>
      <c r="S135" s="260"/>
      <c r="T135" s="261"/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T135" s="262" t="s">
        <v>213</v>
      </c>
      <c r="AU135" s="262" t="s">
        <v>80</v>
      </c>
      <c r="AV135" s="12" t="s">
        <v>95</v>
      </c>
      <c r="AW135" s="12" t="s">
        <v>29</v>
      </c>
      <c r="AX135" s="12" t="s">
        <v>72</v>
      </c>
      <c r="AY135" s="262" t="s">
        <v>203</v>
      </c>
    </row>
    <row r="136" s="12" customFormat="1">
      <c r="A136" s="12"/>
      <c r="B136" s="252"/>
      <c r="C136" s="253"/>
      <c r="D136" s="248" t="s">
        <v>213</v>
      </c>
      <c r="E136" s="254" t="s">
        <v>364</v>
      </c>
      <c r="F136" s="255" t="s">
        <v>919</v>
      </c>
      <c r="G136" s="253"/>
      <c r="H136" s="256">
        <v>6.9199999999999999</v>
      </c>
      <c r="I136" s="257"/>
      <c r="J136" s="253"/>
      <c r="K136" s="253"/>
      <c r="L136" s="258"/>
      <c r="M136" s="259"/>
      <c r="N136" s="260"/>
      <c r="O136" s="260"/>
      <c r="P136" s="260"/>
      <c r="Q136" s="260"/>
      <c r="R136" s="260"/>
      <c r="S136" s="260"/>
      <c r="T136" s="261"/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T136" s="262" t="s">
        <v>213</v>
      </c>
      <c r="AU136" s="262" t="s">
        <v>80</v>
      </c>
      <c r="AV136" s="12" t="s">
        <v>95</v>
      </c>
      <c r="AW136" s="12" t="s">
        <v>29</v>
      </c>
      <c r="AX136" s="12" t="s">
        <v>80</v>
      </c>
      <c r="AY136" s="262" t="s">
        <v>203</v>
      </c>
    </row>
    <row r="137" s="11" customFormat="1" ht="25.92" customHeight="1">
      <c r="A137" s="11"/>
      <c r="B137" s="222"/>
      <c r="C137" s="223"/>
      <c r="D137" s="224" t="s">
        <v>71</v>
      </c>
      <c r="E137" s="225" t="s">
        <v>80</v>
      </c>
      <c r="F137" s="225" t="s">
        <v>264</v>
      </c>
      <c r="G137" s="223"/>
      <c r="H137" s="223"/>
      <c r="I137" s="226"/>
      <c r="J137" s="227">
        <f>BK137</f>
        <v>0</v>
      </c>
      <c r="K137" s="223"/>
      <c r="L137" s="228"/>
      <c r="M137" s="229"/>
      <c r="N137" s="230"/>
      <c r="O137" s="230"/>
      <c r="P137" s="231">
        <f>SUM(P138:P164)</f>
        <v>0</v>
      </c>
      <c r="Q137" s="230"/>
      <c r="R137" s="231">
        <f>SUM(R138:R164)</f>
        <v>0</v>
      </c>
      <c r="S137" s="230"/>
      <c r="T137" s="232">
        <f>SUM(T138:T164)</f>
        <v>0</v>
      </c>
      <c r="U137" s="11"/>
      <c r="V137" s="11"/>
      <c r="W137" s="11"/>
      <c r="X137" s="11"/>
      <c r="Y137" s="11"/>
      <c r="Z137" s="11"/>
      <c r="AA137" s="11"/>
      <c r="AB137" s="11"/>
      <c r="AC137" s="11"/>
      <c r="AD137" s="11"/>
      <c r="AE137" s="11"/>
      <c r="AR137" s="233" t="s">
        <v>80</v>
      </c>
      <c r="AT137" s="234" t="s">
        <v>71</v>
      </c>
      <c r="AU137" s="234" t="s">
        <v>72</v>
      </c>
      <c r="AY137" s="233" t="s">
        <v>203</v>
      </c>
      <c r="BK137" s="235">
        <f>SUM(BK138:BK164)</f>
        <v>0</v>
      </c>
    </row>
    <row r="138" s="2" customFormat="1" ht="16.5" customHeight="1">
      <c r="A138" s="36"/>
      <c r="B138" s="37"/>
      <c r="C138" s="236" t="s">
        <v>221</v>
      </c>
      <c r="D138" s="236" t="s">
        <v>204</v>
      </c>
      <c r="E138" s="237" t="s">
        <v>920</v>
      </c>
      <c r="F138" s="238" t="s">
        <v>921</v>
      </c>
      <c r="G138" s="239" t="s">
        <v>311</v>
      </c>
      <c r="H138" s="240">
        <v>23.129999999999999</v>
      </c>
      <c r="I138" s="241"/>
      <c r="J138" s="240">
        <f>ROUND(I138*H138,2)</f>
        <v>0</v>
      </c>
      <c r="K138" s="238" t="s">
        <v>208</v>
      </c>
      <c r="L138" s="42"/>
      <c r="M138" s="242" t="s">
        <v>1</v>
      </c>
      <c r="N138" s="243" t="s">
        <v>37</v>
      </c>
      <c r="O138" s="89"/>
      <c r="P138" s="244">
        <f>O138*H138</f>
        <v>0</v>
      </c>
      <c r="Q138" s="244">
        <v>0</v>
      </c>
      <c r="R138" s="244">
        <f>Q138*H138</f>
        <v>0</v>
      </c>
      <c r="S138" s="244">
        <v>0</v>
      </c>
      <c r="T138" s="245">
        <f>S138*H138</f>
        <v>0</v>
      </c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R138" s="246" t="s">
        <v>209</v>
      </c>
      <c r="AT138" s="246" t="s">
        <v>204</v>
      </c>
      <c r="AU138" s="246" t="s">
        <v>80</v>
      </c>
      <c r="AY138" s="15" t="s">
        <v>203</v>
      </c>
      <c r="BE138" s="247">
        <f>IF(N138="základní",J138,0)</f>
        <v>0</v>
      </c>
      <c r="BF138" s="247">
        <f>IF(N138="snížená",J138,0)</f>
        <v>0</v>
      </c>
      <c r="BG138" s="247">
        <f>IF(N138="zákl. přenesená",J138,0)</f>
        <v>0</v>
      </c>
      <c r="BH138" s="247">
        <f>IF(N138="sníž. přenesená",J138,0)</f>
        <v>0</v>
      </c>
      <c r="BI138" s="247">
        <f>IF(N138="nulová",J138,0)</f>
        <v>0</v>
      </c>
      <c r="BJ138" s="15" t="s">
        <v>80</v>
      </c>
      <c r="BK138" s="247">
        <f>ROUND(I138*H138,2)</f>
        <v>0</v>
      </c>
      <c r="BL138" s="15" t="s">
        <v>209</v>
      </c>
      <c r="BM138" s="246" t="s">
        <v>922</v>
      </c>
    </row>
    <row r="139" s="2" customFormat="1">
      <c r="A139" s="36"/>
      <c r="B139" s="37"/>
      <c r="C139" s="38"/>
      <c r="D139" s="248" t="s">
        <v>211</v>
      </c>
      <c r="E139" s="38"/>
      <c r="F139" s="249" t="s">
        <v>327</v>
      </c>
      <c r="G139" s="38"/>
      <c r="H139" s="38"/>
      <c r="I139" s="152"/>
      <c r="J139" s="38"/>
      <c r="K139" s="38"/>
      <c r="L139" s="42"/>
      <c r="M139" s="250"/>
      <c r="N139" s="251"/>
      <c r="O139" s="89"/>
      <c r="P139" s="89"/>
      <c r="Q139" s="89"/>
      <c r="R139" s="89"/>
      <c r="S139" s="89"/>
      <c r="T139" s="90"/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T139" s="15" t="s">
        <v>211</v>
      </c>
      <c r="AU139" s="15" t="s">
        <v>80</v>
      </c>
    </row>
    <row r="140" s="12" customFormat="1">
      <c r="A140" s="12"/>
      <c r="B140" s="252"/>
      <c r="C140" s="253"/>
      <c r="D140" s="248" t="s">
        <v>213</v>
      </c>
      <c r="E140" s="254" t="s">
        <v>231</v>
      </c>
      <c r="F140" s="255" t="s">
        <v>923</v>
      </c>
      <c r="G140" s="253"/>
      <c r="H140" s="256">
        <v>23.129999999999999</v>
      </c>
      <c r="I140" s="257"/>
      <c r="J140" s="253"/>
      <c r="K140" s="253"/>
      <c r="L140" s="258"/>
      <c r="M140" s="259"/>
      <c r="N140" s="260"/>
      <c r="O140" s="260"/>
      <c r="P140" s="260"/>
      <c r="Q140" s="260"/>
      <c r="R140" s="260"/>
      <c r="S140" s="260"/>
      <c r="T140" s="261"/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T140" s="262" t="s">
        <v>213</v>
      </c>
      <c r="AU140" s="262" t="s">
        <v>80</v>
      </c>
      <c r="AV140" s="12" t="s">
        <v>95</v>
      </c>
      <c r="AW140" s="12" t="s">
        <v>29</v>
      </c>
      <c r="AX140" s="12" t="s">
        <v>80</v>
      </c>
      <c r="AY140" s="262" t="s">
        <v>203</v>
      </c>
    </row>
    <row r="141" s="2" customFormat="1" ht="16.5" customHeight="1">
      <c r="A141" s="36"/>
      <c r="B141" s="37"/>
      <c r="C141" s="236" t="s">
        <v>209</v>
      </c>
      <c r="D141" s="236" t="s">
        <v>204</v>
      </c>
      <c r="E141" s="237" t="s">
        <v>505</v>
      </c>
      <c r="F141" s="238" t="s">
        <v>506</v>
      </c>
      <c r="G141" s="239" t="s">
        <v>311</v>
      </c>
      <c r="H141" s="240">
        <v>73.230000000000004</v>
      </c>
      <c r="I141" s="241"/>
      <c r="J141" s="240">
        <f>ROUND(I141*H141,2)</f>
        <v>0</v>
      </c>
      <c r="K141" s="238" t="s">
        <v>208</v>
      </c>
      <c r="L141" s="42"/>
      <c r="M141" s="242" t="s">
        <v>1</v>
      </c>
      <c r="N141" s="243" t="s">
        <v>37</v>
      </c>
      <c r="O141" s="89"/>
      <c r="P141" s="244">
        <f>O141*H141</f>
        <v>0</v>
      </c>
      <c r="Q141" s="244">
        <v>0</v>
      </c>
      <c r="R141" s="244">
        <f>Q141*H141</f>
        <v>0</v>
      </c>
      <c r="S141" s="244">
        <v>0</v>
      </c>
      <c r="T141" s="245">
        <f>S141*H141</f>
        <v>0</v>
      </c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R141" s="246" t="s">
        <v>209</v>
      </c>
      <c r="AT141" s="246" t="s">
        <v>204</v>
      </c>
      <c r="AU141" s="246" t="s">
        <v>80</v>
      </c>
      <c r="AY141" s="15" t="s">
        <v>203</v>
      </c>
      <c r="BE141" s="247">
        <f>IF(N141="základní",J141,0)</f>
        <v>0</v>
      </c>
      <c r="BF141" s="247">
        <f>IF(N141="snížená",J141,0)</f>
        <v>0</v>
      </c>
      <c r="BG141" s="247">
        <f>IF(N141="zákl. přenesená",J141,0)</f>
        <v>0</v>
      </c>
      <c r="BH141" s="247">
        <f>IF(N141="sníž. přenesená",J141,0)</f>
        <v>0</v>
      </c>
      <c r="BI141" s="247">
        <f>IF(N141="nulová",J141,0)</f>
        <v>0</v>
      </c>
      <c r="BJ141" s="15" t="s">
        <v>80</v>
      </c>
      <c r="BK141" s="247">
        <f>ROUND(I141*H141,2)</f>
        <v>0</v>
      </c>
      <c r="BL141" s="15" t="s">
        <v>209</v>
      </c>
      <c r="BM141" s="246" t="s">
        <v>924</v>
      </c>
    </row>
    <row r="142" s="2" customFormat="1">
      <c r="A142" s="36"/>
      <c r="B142" s="37"/>
      <c r="C142" s="38"/>
      <c r="D142" s="248" t="s">
        <v>211</v>
      </c>
      <c r="E142" s="38"/>
      <c r="F142" s="249" t="s">
        <v>327</v>
      </c>
      <c r="G142" s="38"/>
      <c r="H142" s="38"/>
      <c r="I142" s="152"/>
      <c r="J142" s="38"/>
      <c r="K142" s="38"/>
      <c r="L142" s="42"/>
      <c r="M142" s="250"/>
      <c r="N142" s="251"/>
      <c r="O142" s="89"/>
      <c r="P142" s="89"/>
      <c r="Q142" s="89"/>
      <c r="R142" s="89"/>
      <c r="S142" s="89"/>
      <c r="T142" s="90"/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T142" s="15" t="s">
        <v>211</v>
      </c>
      <c r="AU142" s="15" t="s">
        <v>80</v>
      </c>
    </row>
    <row r="143" s="12" customFormat="1">
      <c r="A143" s="12"/>
      <c r="B143" s="252"/>
      <c r="C143" s="253"/>
      <c r="D143" s="248" t="s">
        <v>213</v>
      </c>
      <c r="E143" s="254" t="s">
        <v>237</v>
      </c>
      <c r="F143" s="255" t="s">
        <v>925</v>
      </c>
      <c r="G143" s="253"/>
      <c r="H143" s="256">
        <v>73.230000000000004</v>
      </c>
      <c r="I143" s="257"/>
      <c r="J143" s="253"/>
      <c r="K143" s="253"/>
      <c r="L143" s="258"/>
      <c r="M143" s="259"/>
      <c r="N143" s="260"/>
      <c r="O143" s="260"/>
      <c r="P143" s="260"/>
      <c r="Q143" s="260"/>
      <c r="R143" s="260"/>
      <c r="S143" s="260"/>
      <c r="T143" s="261"/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T143" s="262" t="s">
        <v>213</v>
      </c>
      <c r="AU143" s="262" t="s">
        <v>80</v>
      </c>
      <c r="AV143" s="12" t="s">
        <v>95</v>
      </c>
      <c r="AW143" s="12" t="s">
        <v>29</v>
      </c>
      <c r="AX143" s="12" t="s">
        <v>80</v>
      </c>
      <c r="AY143" s="262" t="s">
        <v>203</v>
      </c>
    </row>
    <row r="144" s="2" customFormat="1" ht="16.5" customHeight="1">
      <c r="A144" s="36"/>
      <c r="B144" s="37"/>
      <c r="C144" s="236" t="s">
        <v>233</v>
      </c>
      <c r="D144" s="236" t="s">
        <v>204</v>
      </c>
      <c r="E144" s="237" t="s">
        <v>926</v>
      </c>
      <c r="F144" s="238" t="s">
        <v>927</v>
      </c>
      <c r="G144" s="239" t="s">
        <v>325</v>
      </c>
      <c r="H144" s="240">
        <v>184.44999999999999</v>
      </c>
      <c r="I144" s="241"/>
      <c r="J144" s="240">
        <f>ROUND(I144*H144,2)</f>
        <v>0</v>
      </c>
      <c r="K144" s="238" t="s">
        <v>208</v>
      </c>
      <c r="L144" s="42"/>
      <c r="M144" s="242" t="s">
        <v>1</v>
      </c>
      <c r="N144" s="243" t="s">
        <v>37</v>
      </c>
      <c r="O144" s="89"/>
      <c r="P144" s="244">
        <f>O144*H144</f>
        <v>0</v>
      </c>
      <c r="Q144" s="244">
        <v>0</v>
      </c>
      <c r="R144" s="244">
        <f>Q144*H144</f>
        <v>0</v>
      </c>
      <c r="S144" s="244">
        <v>0</v>
      </c>
      <c r="T144" s="245">
        <f>S144*H144</f>
        <v>0</v>
      </c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R144" s="246" t="s">
        <v>209</v>
      </c>
      <c r="AT144" s="246" t="s">
        <v>204</v>
      </c>
      <c r="AU144" s="246" t="s">
        <v>80</v>
      </c>
      <c r="AY144" s="15" t="s">
        <v>203</v>
      </c>
      <c r="BE144" s="247">
        <f>IF(N144="základní",J144,0)</f>
        <v>0</v>
      </c>
      <c r="BF144" s="247">
        <f>IF(N144="snížená",J144,0)</f>
        <v>0</v>
      </c>
      <c r="BG144" s="247">
        <f>IF(N144="zákl. přenesená",J144,0)</f>
        <v>0</v>
      </c>
      <c r="BH144" s="247">
        <f>IF(N144="sníž. přenesená",J144,0)</f>
        <v>0</v>
      </c>
      <c r="BI144" s="247">
        <f>IF(N144="nulová",J144,0)</f>
        <v>0</v>
      </c>
      <c r="BJ144" s="15" t="s">
        <v>80</v>
      </c>
      <c r="BK144" s="247">
        <f>ROUND(I144*H144,2)</f>
        <v>0</v>
      </c>
      <c r="BL144" s="15" t="s">
        <v>209</v>
      </c>
      <c r="BM144" s="246" t="s">
        <v>928</v>
      </c>
    </row>
    <row r="145" s="2" customFormat="1">
      <c r="A145" s="36"/>
      <c r="B145" s="37"/>
      <c r="C145" s="38"/>
      <c r="D145" s="248" t="s">
        <v>211</v>
      </c>
      <c r="E145" s="38"/>
      <c r="F145" s="249" t="s">
        <v>327</v>
      </c>
      <c r="G145" s="38"/>
      <c r="H145" s="38"/>
      <c r="I145" s="152"/>
      <c r="J145" s="38"/>
      <c r="K145" s="38"/>
      <c r="L145" s="42"/>
      <c r="M145" s="250"/>
      <c r="N145" s="251"/>
      <c r="O145" s="89"/>
      <c r="P145" s="89"/>
      <c r="Q145" s="89"/>
      <c r="R145" s="89"/>
      <c r="S145" s="89"/>
      <c r="T145" s="90"/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T145" s="15" t="s">
        <v>211</v>
      </c>
      <c r="AU145" s="15" t="s">
        <v>80</v>
      </c>
    </row>
    <row r="146" s="12" customFormat="1">
      <c r="A146" s="12"/>
      <c r="B146" s="252"/>
      <c r="C146" s="253"/>
      <c r="D146" s="248" t="s">
        <v>213</v>
      </c>
      <c r="E146" s="254" t="s">
        <v>226</v>
      </c>
      <c r="F146" s="255" t="s">
        <v>929</v>
      </c>
      <c r="G146" s="253"/>
      <c r="H146" s="256">
        <v>184.44999999999999</v>
      </c>
      <c r="I146" s="257"/>
      <c r="J146" s="253"/>
      <c r="K146" s="253"/>
      <c r="L146" s="258"/>
      <c r="M146" s="259"/>
      <c r="N146" s="260"/>
      <c r="O146" s="260"/>
      <c r="P146" s="260"/>
      <c r="Q146" s="260"/>
      <c r="R146" s="260"/>
      <c r="S146" s="260"/>
      <c r="T146" s="261"/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T146" s="262" t="s">
        <v>213</v>
      </c>
      <c r="AU146" s="262" t="s">
        <v>80</v>
      </c>
      <c r="AV146" s="12" t="s">
        <v>95</v>
      </c>
      <c r="AW146" s="12" t="s">
        <v>29</v>
      </c>
      <c r="AX146" s="12" t="s">
        <v>80</v>
      </c>
      <c r="AY146" s="262" t="s">
        <v>203</v>
      </c>
    </row>
    <row r="147" s="2" customFormat="1" ht="16.5" customHeight="1">
      <c r="A147" s="36"/>
      <c r="B147" s="37"/>
      <c r="C147" s="236" t="s">
        <v>239</v>
      </c>
      <c r="D147" s="236" t="s">
        <v>204</v>
      </c>
      <c r="E147" s="237" t="s">
        <v>347</v>
      </c>
      <c r="F147" s="238" t="s">
        <v>348</v>
      </c>
      <c r="G147" s="239" t="s">
        <v>311</v>
      </c>
      <c r="H147" s="240">
        <v>3.0800000000000001</v>
      </c>
      <c r="I147" s="241"/>
      <c r="J147" s="240">
        <f>ROUND(I147*H147,2)</f>
        <v>0</v>
      </c>
      <c r="K147" s="238" t="s">
        <v>208</v>
      </c>
      <c r="L147" s="42"/>
      <c r="M147" s="242" t="s">
        <v>1</v>
      </c>
      <c r="N147" s="243" t="s">
        <v>37</v>
      </c>
      <c r="O147" s="89"/>
      <c r="P147" s="244">
        <f>O147*H147</f>
        <v>0</v>
      </c>
      <c r="Q147" s="244">
        <v>0</v>
      </c>
      <c r="R147" s="244">
        <f>Q147*H147</f>
        <v>0</v>
      </c>
      <c r="S147" s="244">
        <v>0</v>
      </c>
      <c r="T147" s="245">
        <f>S147*H147</f>
        <v>0</v>
      </c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R147" s="246" t="s">
        <v>209</v>
      </c>
      <c r="AT147" s="246" t="s">
        <v>204</v>
      </c>
      <c r="AU147" s="246" t="s">
        <v>80</v>
      </c>
      <c r="AY147" s="15" t="s">
        <v>203</v>
      </c>
      <c r="BE147" s="247">
        <f>IF(N147="základní",J147,0)</f>
        <v>0</v>
      </c>
      <c r="BF147" s="247">
        <f>IF(N147="snížená",J147,0)</f>
        <v>0</v>
      </c>
      <c r="BG147" s="247">
        <f>IF(N147="zákl. přenesená",J147,0)</f>
        <v>0</v>
      </c>
      <c r="BH147" s="247">
        <f>IF(N147="sníž. přenesená",J147,0)</f>
        <v>0</v>
      </c>
      <c r="BI147" s="247">
        <f>IF(N147="nulová",J147,0)</f>
        <v>0</v>
      </c>
      <c r="BJ147" s="15" t="s">
        <v>80</v>
      </c>
      <c r="BK147" s="247">
        <f>ROUND(I147*H147,2)</f>
        <v>0</v>
      </c>
      <c r="BL147" s="15" t="s">
        <v>209</v>
      </c>
      <c r="BM147" s="246" t="s">
        <v>930</v>
      </c>
    </row>
    <row r="148" s="2" customFormat="1">
      <c r="A148" s="36"/>
      <c r="B148" s="37"/>
      <c r="C148" s="38"/>
      <c r="D148" s="248" t="s">
        <v>211</v>
      </c>
      <c r="E148" s="38"/>
      <c r="F148" s="249" t="s">
        <v>350</v>
      </c>
      <c r="G148" s="38"/>
      <c r="H148" s="38"/>
      <c r="I148" s="152"/>
      <c r="J148" s="38"/>
      <c r="K148" s="38"/>
      <c r="L148" s="42"/>
      <c r="M148" s="250"/>
      <c r="N148" s="251"/>
      <c r="O148" s="89"/>
      <c r="P148" s="89"/>
      <c r="Q148" s="89"/>
      <c r="R148" s="89"/>
      <c r="S148" s="89"/>
      <c r="T148" s="90"/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T148" s="15" t="s">
        <v>211</v>
      </c>
      <c r="AU148" s="15" t="s">
        <v>80</v>
      </c>
    </row>
    <row r="149" s="12" customFormat="1">
      <c r="A149" s="12"/>
      <c r="B149" s="252"/>
      <c r="C149" s="253"/>
      <c r="D149" s="248" t="s">
        <v>213</v>
      </c>
      <c r="E149" s="254" t="s">
        <v>214</v>
      </c>
      <c r="F149" s="255" t="s">
        <v>931</v>
      </c>
      <c r="G149" s="253"/>
      <c r="H149" s="256">
        <v>3.0800000000000001</v>
      </c>
      <c r="I149" s="257"/>
      <c r="J149" s="253"/>
      <c r="K149" s="253"/>
      <c r="L149" s="258"/>
      <c r="M149" s="259"/>
      <c r="N149" s="260"/>
      <c r="O149" s="260"/>
      <c r="P149" s="260"/>
      <c r="Q149" s="260"/>
      <c r="R149" s="260"/>
      <c r="S149" s="260"/>
      <c r="T149" s="261"/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T149" s="262" t="s">
        <v>213</v>
      </c>
      <c r="AU149" s="262" t="s">
        <v>80</v>
      </c>
      <c r="AV149" s="12" t="s">
        <v>95</v>
      </c>
      <c r="AW149" s="12" t="s">
        <v>29</v>
      </c>
      <c r="AX149" s="12" t="s">
        <v>80</v>
      </c>
      <c r="AY149" s="262" t="s">
        <v>203</v>
      </c>
    </row>
    <row r="150" s="2" customFormat="1" ht="16.5" customHeight="1">
      <c r="A150" s="36"/>
      <c r="B150" s="37"/>
      <c r="C150" s="236" t="s">
        <v>246</v>
      </c>
      <c r="D150" s="236" t="s">
        <v>204</v>
      </c>
      <c r="E150" s="237" t="s">
        <v>356</v>
      </c>
      <c r="F150" s="238" t="s">
        <v>357</v>
      </c>
      <c r="G150" s="239" t="s">
        <v>311</v>
      </c>
      <c r="H150" s="240">
        <v>84.769999999999996</v>
      </c>
      <c r="I150" s="241"/>
      <c r="J150" s="240">
        <f>ROUND(I150*H150,2)</f>
        <v>0</v>
      </c>
      <c r="K150" s="238" t="s">
        <v>208</v>
      </c>
      <c r="L150" s="42"/>
      <c r="M150" s="242" t="s">
        <v>1</v>
      </c>
      <c r="N150" s="243" t="s">
        <v>37</v>
      </c>
      <c r="O150" s="89"/>
      <c r="P150" s="244">
        <f>O150*H150</f>
        <v>0</v>
      </c>
      <c r="Q150" s="244">
        <v>0</v>
      </c>
      <c r="R150" s="244">
        <f>Q150*H150</f>
        <v>0</v>
      </c>
      <c r="S150" s="244">
        <v>0</v>
      </c>
      <c r="T150" s="245">
        <f>S150*H150</f>
        <v>0</v>
      </c>
      <c r="U150" s="36"/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  <c r="AR150" s="246" t="s">
        <v>209</v>
      </c>
      <c r="AT150" s="246" t="s">
        <v>204</v>
      </c>
      <c r="AU150" s="246" t="s">
        <v>80</v>
      </c>
      <c r="AY150" s="15" t="s">
        <v>203</v>
      </c>
      <c r="BE150" s="247">
        <f>IF(N150="základní",J150,0)</f>
        <v>0</v>
      </c>
      <c r="BF150" s="247">
        <f>IF(N150="snížená",J150,0)</f>
        <v>0</v>
      </c>
      <c r="BG150" s="247">
        <f>IF(N150="zákl. přenesená",J150,0)</f>
        <v>0</v>
      </c>
      <c r="BH150" s="247">
        <f>IF(N150="sníž. přenesená",J150,0)</f>
        <v>0</v>
      </c>
      <c r="BI150" s="247">
        <f>IF(N150="nulová",J150,0)</f>
        <v>0</v>
      </c>
      <c r="BJ150" s="15" t="s">
        <v>80</v>
      </c>
      <c r="BK150" s="247">
        <f>ROUND(I150*H150,2)</f>
        <v>0</v>
      </c>
      <c r="BL150" s="15" t="s">
        <v>209</v>
      </c>
      <c r="BM150" s="246" t="s">
        <v>932</v>
      </c>
    </row>
    <row r="151" s="2" customFormat="1">
      <c r="A151" s="36"/>
      <c r="B151" s="37"/>
      <c r="C151" s="38"/>
      <c r="D151" s="248" t="s">
        <v>211</v>
      </c>
      <c r="E151" s="38"/>
      <c r="F151" s="249" t="s">
        <v>350</v>
      </c>
      <c r="G151" s="38"/>
      <c r="H151" s="38"/>
      <c r="I151" s="152"/>
      <c r="J151" s="38"/>
      <c r="K151" s="38"/>
      <c r="L151" s="42"/>
      <c r="M151" s="250"/>
      <c r="N151" s="251"/>
      <c r="O151" s="89"/>
      <c r="P151" s="89"/>
      <c r="Q151" s="89"/>
      <c r="R151" s="89"/>
      <c r="S151" s="89"/>
      <c r="T151" s="90"/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T151" s="15" t="s">
        <v>211</v>
      </c>
      <c r="AU151" s="15" t="s">
        <v>80</v>
      </c>
    </row>
    <row r="152" s="12" customFormat="1">
      <c r="A152" s="12"/>
      <c r="B152" s="252"/>
      <c r="C152" s="253"/>
      <c r="D152" s="248" t="s">
        <v>213</v>
      </c>
      <c r="E152" s="254" t="s">
        <v>250</v>
      </c>
      <c r="F152" s="255" t="s">
        <v>933</v>
      </c>
      <c r="G152" s="253"/>
      <c r="H152" s="256">
        <v>84.769999999999996</v>
      </c>
      <c r="I152" s="257"/>
      <c r="J152" s="253"/>
      <c r="K152" s="253"/>
      <c r="L152" s="258"/>
      <c r="M152" s="259"/>
      <c r="N152" s="260"/>
      <c r="O152" s="260"/>
      <c r="P152" s="260"/>
      <c r="Q152" s="260"/>
      <c r="R152" s="260"/>
      <c r="S152" s="260"/>
      <c r="T152" s="261"/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T152" s="262" t="s">
        <v>213</v>
      </c>
      <c r="AU152" s="262" t="s">
        <v>80</v>
      </c>
      <c r="AV152" s="12" t="s">
        <v>95</v>
      </c>
      <c r="AW152" s="12" t="s">
        <v>29</v>
      </c>
      <c r="AX152" s="12" t="s">
        <v>80</v>
      </c>
      <c r="AY152" s="262" t="s">
        <v>203</v>
      </c>
    </row>
    <row r="153" s="2" customFormat="1" ht="16.5" customHeight="1">
      <c r="A153" s="36"/>
      <c r="B153" s="37"/>
      <c r="C153" s="236" t="s">
        <v>355</v>
      </c>
      <c r="D153" s="236" t="s">
        <v>204</v>
      </c>
      <c r="E153" s="237" t="s">
        <v>360</v>
      </c>
      <c r="F153" s="238" t="s">
        <v>361</v>
      </c>
      <c r="G153" s="239" t="s">
        <v>311</v>
      </c>
      <c r="H153" s="240">
        <v>3.0800000000000001</v>
      </c>
      <c r="I153" s="241"/>
      <c r="J153" s="240">
        <f>ROUND(I153*H153,2)</f>
        <v>0</v>
      </c>
      <c r="K153" s="238" t="s">
        <v>208</v>
      </c>
      <c r="L153" s="42"/>
      <c r="M153" s="242" t="s">
        <v>1</v>
      </c>
      <c r="N153" s="243" t="s">
        <v>37</v>
      </c>
      <c r="O153" s="89"/>
      <c r="P153" s="244">
        <f>O153*H153</f>
        <v>0</v>
      </c>
      <c r="Q153" s="244">
        <v>0</v>
      </c>
      <c r="R153" s="244">
        <f>Q153*H153</f>
        <v>0</v>
      </c>
      <c r="S153" s="244">
        <v>0</v>
      </c>
      <c r="T153" s="245">
        <f>S153*H153</f>
        <v>0</v>
      </c>
      <c r="U153" s="36"/>
      <c r="V153" s="36"/>
      <c r="W153" s="36"/>
      <c r="X153" s="36"/>
      <c r="Y153" s="36"/>
      <c r="Z153" s="36"/>
      <c r="AA153" s="36"/>
      <c r="AB153" s="36"/>
      <c r="AC153" s="36"/>
      <c r="AD153" s="36"/>
      <c r="AE153" s="36"/>
      <c r="AR153" s="246" t="s">
        <v>209</v>
      </c>
      <c r="AT153" s="246" t="s">
        <v>204</v>
      </c>
      <c r="AU153" s="246" t="s">
        <v>80</v>
      </c>
      <c r="AY153" s="15" t="s">
        <v>203</v>
      </c>
      <c r="BE153" s="247">
        <f>IF(N153="základní",J153,0)</f>
        <v>0</v>
      </c>
      <c r="BF153" s="247">
        <f>IF(N153="snížená",J153,0)</f>
        <v>0</v>
      </c>
      <c r="BG153" s="247">
        <f>IF(N153="zákl. přenesená",J153,0)</f>
        <v>0</v>
      </c>
      <c r="BH153" s="247">
        <f>IF(N153="sníž. přenesená",J153,0)</f>
        <v>0</v>
      </c>
      <c r="BI153" s="247">
        <f>IF(N153="nulová",J153,0)</f>
        <v>0</v>
      </c>
      <c r="BJ153" s="15" t="s">
        <v>80</v>
      </c>
      <c r="BK153" s="247">
        <f>ROUND(I153*H153,2)</f>
        <v>0</v>
      </c>
      <c r="BL153" s="15" t="s">
        <v>209</v>
      </c>
      <c r="BM153" s="246" t="s">
        <v>934</v>
      </c>
    </row>
    <row r="154" s="2" customFormat="1">
      <c r="A154" s="36"/>
      <c r="B154" s="37"/>
      <c r="C154" s="38"/>
      <c r="D154" s="248" t="s">
        <v>211</v>
      </c>
      <c r="E154" s="38"/>
      <c r="F154" s="249" t="s">
        <v>363</v>
      </c>
      <c r="G154" s="38"/>
      <c r="H154" s="38"/>
      <c r="I154" s="152"/>
      <c r="J154" s="38"/>
      <c r="K154" s="38"/>
      <c r="L154" s="42"/>
      <c r="M154" s="250"/>
      <c r="N154" s="251"/>
      <c r="O154" s="89"/>
      <c r="P154" s="89"/>
      <c r="Q154" s="89"/>
      <c r="R154" s="89"/>
      <c r="S154" s="89"/>
      <c r="T154" s="90"/>
      <c r="U154" s="36"/>
      <c r="V154" s="36"/>
      <c r="W154" s="36"/>
      <c r="X154" s="36"/>
      <c r="Y154" s="36"/>
      <c r="Z154" s="36"/>
      <c r="AA154" s="36"/>
      <c r="AB154" s="36"/>
      <c r="AC154" s="36"/>
      <c r="AD154" s="36"/>
      <c r="AE154" s="36"/>
      <c r="AT154" s="15" t="s">
        <v>211</v>
      </c>
      <c r="AU154" s="15" t="s">
        <v>80</v>
      </c>
    </row>
    <row r="155" s="12" customFormat="1">
      <c r="A155" s="12"/>
      <c r="B155" s="252"/>
      <c r="C155" s="253"/>
      <c r="D155" s="248" t="s">
        <v>213</v>
      </c>
      <c r="E155" s="254" t="s">
        <v>345</v>
      </c>
      <c r="F155" s="255" t="s">
        <v>935</v>
      </c>
      <c r="G155" s="253"/>
      <c r="H155" s="256">
        <v>3.0800000000000001</v>
      </c>
      <c r="I155" s="257"/>
      <c r="J155" s="253"/>
      <c r="K155" s="253"/>
      <c r="L155" s="258"/>
      <c r="M155" s="259"/>
      <c r="N155" s="260"/>
      <c r="O155" s="260"/>
      <c r="P155" s="260"/>
      <c r="Q155" s="260"/>
      <c r="R155" s="260"/>
      <c r="S155" s="260"/>
      <c r="T155" s="261"/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T155" s="262" t="s">
        <v>213</v>
      </c>
      <c r="AU155" s="262" t="s">
        <v>80</v>
      </c>
      <c r="AV155" s="12" t="s">
        <v>95</v>
      </c>
      <c r="AW155" s="12" t="s">
        <v>29</v>
      </c>
      <c r="AX155" s="12" t="s">
        <v>80</v>
      </c>
      <c r="AY155" s="262" t="s">
        <v>203</v>
      </c>
    </row>
    <row r="156" s="2" customFormat="1" ht="16.5" customHeight="1">
      <c r="A156" s="36"/>
      <c r="B156" s="37"/>
      <c r="C156" s="236" t="s">
        <v>275</v>
      </c>
      <c r="D156" s="236" t="s">
        <v>204</v>
      </c>
      <c r="E156" s="237" t="s">
        <v>388</v>
      </c>
      <c r="F156" s="238" t="s">
        <v>389</v>
      </c>
      <c r="G156" s="239" t="s">
        <v>311</v>
      </c>
      <c r="H156" s="240">
        <v>3.0800000000000001</v>
      </c>
      <c r="I156" s="241"/>
      <c r="J156" s="240">
        <f>ROUND(I156*H156,2)</f>
        <v>0</v>
      </c>
      <c r="K156" s="238" t="s">
        <v>208</v>
      </c>
      <c r="L156" s="42"/>
      <c r="M156" s="242" t="s">
        <v>1</v>
      </c>
      <c r="N156" s="243" t="s">
        <v>37</v>
      </c>
      <c r="O156" s="89"/>
      <c r="P156" s="244">
        <f>O156*H156</f>
        <v>0</v>
      </c>
      <c r="Q156" s="244">
        <v>0</v>
      </c>
      <c r="R156" s="244">
        <f>Q156*H156</f>
        <v>0</v>
      </c>
      <c r="S156" s="244">
        <v>0</v>
      </c>
      <c r="T156" s="245">
        <f>S156*H156</f>
        <v>0</v>
      </c>
      <c r="U156" s="36"/>
      <c r="V156" s="36"/>
      <c r="W156" s="36"/>
      <c r="X156" s="36"/>
      <c r="Y156" s="36"/>
      <c r="Z156" s="36"/>
      <c r="AA156" s="36"/>
      <c r="AB156" s="36"/>
      <c r="AC156" s="36"/>
      <c r="AD156" s="36"/>
      <c r="AE156" s="36"/>
      <c r="AR156" s="246" t="s">
        <v>209</v>
      </c>
      <c r="AT156" s="246" t="s">
        <v>204</v>
      </c>
      <c r="AU156" s="246" t="s">
        <v>80</v>
      </c>
      <c r="AY156" s="15" t="s">
        <v>203</v>
      </c>
      <c r="BE156" s="247">
        <f>IF(N156="základní",J156,0)</f>
        <v>0</v>
      </c>
      <c r="BF156" s="247">
        <f>IF(N156="snížená",J156,0)</f>
        <v>0</v>
      </c>
      <c r="BG156" s="247">
        <f>IF(N156="zákl. přenesená",J156,0)</f>
        <v>0</v>
      </c>
      <c r="BH156" s="247">
        <f>IF(N156="sníž. přenesená",J156,0)</f>
        <v>0</v>
      </c>
      <c r="BI156" s="247">
        <f>IF(N156="nulová",J156,0)</f>
        <v>0</v>
      </c>
      <c r="BJ156" s="15" t="s">
        <v>80</v>
      </c>
      <c r="BK156" s="247">
        <f>ROUND(I156*H156,2)</f>
        <v>0</v>
      </c>
      <c r="BL156" s="15" t="s">
        <v>209</v>
      </c>
      <c r="BM156" s="246" t="s">
        <v>936</v>
      </c>
    </row>
    <row r="157" s="2" customFormat="1">
      <c r="A157" s="36"/>
      <c r="B157" s="37"/>
      <c r="C157" s="38"/>
      <c r="D157" s="248" t="s">
        <v>211</v>
      </c>
      <c r="E157" s="38"/>
      <c r="F157" s="249" t="s">
        <v>391</v>
      </c>
      <c r="G157" s="38"/>
      <c r="H157" s="38"/>
      <c r="I157" s="152"/>
      <c r="J157" s="38"/>
      <c r="K157" s="38"/>
      <c r="L157" s="42"/>
      <c r="M157" s="250"/>
      <c r="N157" s="251"/>
      <c r="O157" s="89"/>
      <c r="P157" s="89"/>
      <c r="Q157" s="89"/>
      <c r="R157" s="89"/>
      <c r="S157" s="89"/>
      <c r="T157" s="90"/>
      <c r="U157" s="36"/>
      <c r="V157" s="36"/>
      <c r="W157" s="36"/>
      <c r="X157" s="36"/>
      <c r="Y157" s="36"/>
      <c r="Z157" s="36"/>
      <c r="AA157" s="36"/>
      <c r="AB157" s="36"/>
      <c r="AC157" s="36"/>
      <c r="AD157" s="36"/>
      <c r="AE157" s="36"/>
      <c r="AT157" s="15" t="s">
        <v>211</v>
      </c>
      <c r="AU157" s="15" t="s">
        <v>80</v>
      </c>
    </row>
    <row r="158" s="12" customFormat="1">
      <c r="A158" s="12"/>
      <c r="B158" s="252"/>
      <c r="C158" s="253"/>
      <c r="D158" s="248" t="s">
        <v>213</v>
      </c>
      <c r="E158" s="254" t="s">
        <v>382</v>
      </c>
      <c r="F158" s="255" t="s">
        <v>931</v>
      </c>
      <c r="G158" s="253"/>
      <c r="H158" s="256">
        <v>3.0800000000000001</v>
      </c>
      <c r="I158" s="257"/>
      <c r="J158" s="253"/>
      <c r="K158" s="253"/>
      <c r="L158" s="258"/>
      <c r="M158" s="259"/>
      <c r="N158" s="260"/>
      <c r="O158" s="260"/>
      <c r="P158" s="260"/>
      <c r="Q158" s="260"/>
      <c r="R158" s="260"/>
      <c r="S158" s="260"/>
      <c r="T158" s="261"/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T158" s="262" t="s">
        <v>213</v>
      </c>
      <c r="AU158" s="262" t="s">
        <v>80</v>
      </c>
      <c r="AV158" s="12" t="s">
        <v>95</v>
      </c>
      <c r="AW158" s="12" t="s">
        <v>29</v>
      </c>
      <c r="AX158" s="12" t="s">
        <v>80</v>
      </c>
      <c r="AY158" s="262" t="s">
        <v>203</v>
      </c>
    </row>
    <row r="159" s="2" customFormat="1" ht="16.5" customHeight="1">
      <c r="A159" s="36"/>
      <c r="B159" s="37"/>
      <c r="C159" s="236" t="s">
        <v>366</v>
      </c>
      <c r="D159" s="236" t="s">
        <v>204</v>
      </c>
      <c r="E159" s="237" t="s">
        <v>399</v>
      </c>
      <c r="F159" s="238" t="s">
        <v>400</v>
      </c>
      <c r="G159" s="239" t="s">
        <v>311</v>
      </c>
      <c r="H159" s="240">
        <v>3.0800000000000001</v>
      </c>
      <c r="I159" s="241"/>
      <c r="J159" s="240">
        <f>ROUND(I159*H159,2)</f>
        <v>0</v>
      </c>
      <c r="K159" s="238" t="s">
        <v>208</v>
      </c>
      <c r="L159" s="42"/>
      <c r="M159" s="242" t="s">
        <v>1</v>
      </c>
      <c r="N159" s="243" t="s">
        <v>37</v>
      </c>
      <c r="O159" s="89"/>
      <c r="P159" s="244">
        <f>O159*H159</f>
        <v>0</v>
      </c>
      <c r="Q159" s="244">
        <v>0</v>
      </c>
      <c r="R159" s="244">
        <f>Q159*H159</f>
        <v>0</v>
      </c>
      <c r="S159" s="244">
        <v>0</v>
      </c>
      <c r="T159" s="245">
        <f>S159*H159</f>
        <v>0</v>
      </c>
      <c r="U159" s="36"/>
      <c r="V159" s="36"/>
      <c r="W159" s="36"/>
      <c r="X159" s="36"/>
      <c r="Y159" s="36"/>
      <c r="Z159" s="36"/>
      <c r="AA159" s="36"/>
      <c r="AB159" s="36"/>
      <c r="AC159" s="36"/>
      <c r="AD159" s="36"/>
      <c r="AE159" s="36"/>
      <c r="AR159" s="246" t="s">
        <v>209</v>
      </c>
      <c r="AT159" s="246" t="s">
        <v>204</v>
      </c>
      <c r="AU159" s="246" t="s">
        <v>80</v>
      </c>
      <c r="AY159" s="15" t="s">
        <v>203</v>
      </c>
      <c r="BE159" s="247">
        <f>IF(N159="základní",J159,0)</f>
        <v>0</v>
      </c>
      <c r="BF159" s="247">
        <f>IF(N159="snížená",J159,0)</f>
        <v>0</v>
      </c>
      <c r="BG159" s="247">
        <f>IF(N159="zákl. přenesená",J159,0)</f>
        <v>0</v>
      </c>
      <c r="BH159" s="247">
        <f>IF(N159="sníž. přenesená",J159,0)</f>
        <v>0</v>
      </c>
      <c r="BI159" s="247">
        <f>IF(N159="nulová",J159,0)</f>
        <v>0</v>
      </c>
      <c r="BJ159" s="15" t="s">
        <v>80</v>
      </c>
      <c r="BK159" s="247">
        <f>ROUND(I159*H159,2)</f>
        <v>0</v>
      </c>
      <c r="BL159" s="15" t="s">
        <v>209</v>
      </c>
      <c r="BM159" s="246" t="s">
        <v>937</v>
      </c>
    </row>
    <row r="160" s="2" customFormat="1">
      <c r="A160" s="36"/>
      <c r="B160" s="37"/>
      <c r="C160" s="38"/>
      <c r="D160" s="248" t="s">
        <v>211</v>
      </c>
      <c r="E160" s="38"/>
      <c r="F160" s="249" t="s">
        <v>402</v>
      </c>
      <c r="G160" s="38"/>
      <c r="H160" s="38"/>
      <c r="I160" s="152"/>
      <c r="J160" s="38"/>
      <c r="K160" s="38"/>
      <c r="L160" s="42"/>
      <c r="M160" s="250"/>
      <c r="N160" s="251"/>
      <c r="O160" s="89"/>
      <c r="P160" s="89"/>
      <c r="Q160" s="89"/>
      <c r="R160" s="89"/>
      <c r="S160" s="89"/>
      <c r="T160" s="90"/>
      <c r="U160" s="36"/>
      <c r="V160" s="36"/>
      <c r="W160" s="36"/>
      <c r="X160" s="36"/>
      <c r="Y160" s="36"/>
      <c r="Z160" s="36"/>
      <c r="AA160" s="36"/>
      <c r="AB160" s="36"/>
      <c r="AC160" s="36"/>
      <c r="AD160" s="36"/>
      <c r="AE160" s="36"/>
      <c r="AT160" s="15" t="s">
        <v>211</v>
      </c>
      <c r="AU160" s="15" t="s">
        <v>80</v>
      </c>
    </row>
    <row r="161" s="12" customFormat="1">
      <c r="A161" s="12"/>
      <c r="B161" s="252"/>
      <c r="C161" s="253"/>
      <c r="D161" s="248" t="s">
        <v>213</v>
      </c>
      <c r="E161" s="254" t="s">
        <v>220</v>
      </c>
      <c r="F161" s="255" t="s">
        <v>938</v>
      </c>
      <c r="G161" s="253"/>
      <c r="H161" s="256">
        <v>3.0800000000000001</v>
      </c>
      <c r="I161" s="257"/>
      <c r="J161" s="253"/>
      <c r="K161" s="253"/>
      <c r="L161" s="258"/>
      <c r="M161" s="259"/>
      <c r="N161" s="260"/>
      <c r="O161" s="260"/>
      <c r="P161" s="260"/>
      <c r="Q161" s="260"/>
      <c r="R161" s="260"/>
      <c r="S161" s="260"/>
      <c r="T161" s="261"/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T161" s="262" t="s">
        <v>213</v>
      </c>
      <c r="AU161" s="262" t="s">
        <v>80</v>
      </c>
      <c r="AV161" s="12" t="s">
        <v>95</v>
      </c>
      <c r="AW161" s="12" t="s">
        <v>29</v>
      </c>
      <c r="AX161" s="12" t="s">
        <v>80</v>
      </c>
      <c r="AY161" s="262" t="s">
        <v>203</v>
      </c>
    </row>
    <row r="162" s="2" customFormat="1" ht="16.5" customHeight="1">
      <c r="A162" s="36"/>
      <c r="B162" s="37"/>
      <c r="C162" s="236" t="s">
        <v>371</v>
      </c>
      <c r="D162" s="236" t="s">
        <v>204</v>
      </c>
      <c r="E162" s="237" t="s">
        <v>406</v>
      </c>
      <c r="F162" s="238" t="s">
        <v>407</v>
      </c>
      <c r="G162" s="239" t="s">
        <v>267</v>
      </c>
      <c r="H162" s="240">
        <v>438.95999999999998</v>
      </c>
      <c r="I162" s="241"/>
      <c r="J162" s="240">
        <f>ROUND(I162*H162,2)</f>
        <v>0</v>
      </c>
      <c r="K162" s="238" t="s">
        <v>208</v>
      </c>
      <c r="L162" s="42"/>
      <c r="M162" s="242" t="s">
        <v>1</v>
      </c>
      <c r="N162" s="243" t="s">
        <v>37</v>
      </c>
      <c r="O162" s="89"/>
      <c r="P162" s="244">
        <f>O162*H162</f>
        <v>0</v>
      </c>
      <c r="Q162" s="244">
        <v>0</v>
      </c>
      <c r="R162" s="244">
        <f>Q162*H162</f>
        <v>0</v>
      </c>
      <c r="S162" s="244">
        <v>0</v>
      </c>
      <c r="T162" s="245">
        <f>S162*H162</f>
        <v>0</v>
      </c>
      <c r="U162" s="36"/>
      <c r="V162" s="36"/>
      <c r="W162" s="36"/>
      <c r="X162" s="36"/>
      <c r="Y162" s="36"/>
      <c r="Z162" s="36"/>
      <c r="AA162" s="36"/>
      <c r="AB162" s="36"/>
      <c r="AC162" s="36"/>
      <c r="AD162" s="36"/>
      <c r="AE162" s="36"/>
      <c r="AR162" s="246" t="s">
        <v>209</v>
      </c>
      <c r="AT162" s="246" t="s">
        <v>204</v>
      </c>
      <c r="AU162" s="246" t="s">
        <v>80</v>
      </c>
      <c r="AY162" s="15" t="s">
        <v>203</v>
      </c>
      <c r="BE162" s="247">
        <f>IF(N162="základní",J162,0)</f>
        <v>0</v>
      </c>
      <c r="BF162" s="247">
        <f>IF(N162="snížená",J162,0)</f>
        <v>0</v>
      </c>
      <c r="BG162" s="247">
        <f>IF(N162="zákl. přenesená",J162,0)</f>
        <v>0</v>
      </c>
      <c r="BH162" s="247">
        <f>IF(N162="sníž. přenesená",J162,0)</f>
        <v>0</v>
      </c>
      <c r="BI162" s="247">
        <f>IF(N162="nulová",J162,0)</f>
        <v>0</v>
      </c>
      <c r="BJ162" s="15" t="s">
        <v>80</v>
      </c>
      <c r="BK162" s="247">
        <f>ROUND(I162*H162,2)</f>
        <v>0</v>
      </c>
      <c r="BL162" s="15" t="s">
        <v>209</v>
      </c>
      <c r="BM162" s="246" t="s">
        <v>939</v>
      </c>
    </row>
    <row r="163" s="2" customFormat="1">
      <c r="A163" s="36"/>
      <c r="B163" s="37"/>
      <c r="C163" s="38"/>
      <c r="D163" s="248" t="s">
        <v>211</v>
      </c>
      <c r="E163" s="38"/>
      <c r="F163" s="249" t="s">
        <v>409</v>
      </c>
      <c r="G163" s="38"/>
      <c r="H163" s="38"/>
      <c r="I163" s="152"/>
      <c r="J163" s="38"/>
      <c r="K163" s="38"/>
      <c r="L163" s="42"/>
      <c r="M163" s="250"/>
      <c r="N163" s="251"/>
      <c r="O163" s="89"/>
      <c r="P163" s="89"/>
      <c r="Q163" s="89"/>
      <c r="R163" s="89"/>
      <c r="S163" s="89"/>
      <c r="T163" s="90"/>
      <c r="U163" s="36"/>
      <c r="V163" s="36"/>
      <c r="W163" s="36"/>
      <c r="X163" s="36"/>
      <c r="Y163" s="36"/>
      <c r="Z163" s="36"/>
      <c r="AA163" s="36"/>
      <c r="AB163" s="36"/>
      <c r="AC163" s="36"/>
      <c r="AD163" s="36"/>
      <c r="AE163" s="36"/>
      <c r="AT163" s="15" t="s">
        <v>211</v>
      </c>
      <c r="AU163" s="15" t="s">
        <v>80</v>
      </c>
    </row>
    <row r="164" s="12" customFormat="1">
      <c r="A164" s="12"/>
      <c r="B164" s="252"/>
      <c r="C164" s="253"/>
      <c r="D164" s="248" t="s">
        <v>213</v>
      </c>
      <c r="E164" s="254" t="s">
        <v>244</v>
      </c>
      <c r="F164" s="255" t="s">
        <v>940</v>
      </c>
      <c r="G164" s="253"/>
      <c r="H164" s="256">
        <v>438.95999999999998</v>
      </c>
      <c r="I164" s="257"/>
      <c r="J164" s="253"/>
      <c r="K164" s="253"/>
      <c r="L164" s="258"/>
      <c r="M164" s="259"/>
      <c r="N164" s="260"/>
      <c r="O164" s="260"/>
      <c r="P164" s="260"/>
      <c r="Q164" s="260"/>
      <c r="R164" s="260"/>
      <c r="S164" s="260"/>
      <c r="T164" s="261"/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T164" s="262" t="s">
        <v>213</v>
      </c>
      <c r="AU164" s="262" t="s">
        <v>80</v>
      </c>
      <c r="AV164" s="12" t="s">
        <v>95</v>
      </c>
      <c r="AW164" s="12" t="s">
        <v>29</v>
      </c>
      <c r="AX164" s="12" t="s">
        <v>80</v>
      </c>
      <c r="AY164" s="262" t="s">
        <v>203</v>
      </c>
    </row>
    <row r="165" s="11" customFormat="1" ht="25.92" customHeight="1">
      <c r="A165" s="11"/>
      <c r="B165" s="222"/>
      <c r="C165" s="223"/>
      <c r="D165" s="224" t="s">
        <v>71</v>
      </c>
      <c r="E165" s="225" t="s">
        <v>233</v>
      </c>
      <c r="F165" s="225" t="s">
        <v>411</v>
      </c>
      <c r="G165" s="223"/>
      <c r="H165" s="223"/>
      <c r="I165" s="226"/>
      <c r="J165" s="227">
        <f>BK165</f>
        <v>0</v>
      </c>
      <c r="K165" s="223"/>
      <c r="L165" s="228"/>
      <c r="M165" s="229"/>
      <c r="N165" s="230"/>
      <c r="O165" s="230"/>
      <c r="P165" s="231">
        <f>SUM(P166:P174)</f>
        <v>0</v>
      </c>
      <c r="Q165" s="230"/>
      <c r="R165" s="231">
        <f>SUM(R166:R174)</f>
        <v>0</v>
      </c>
      <c r="S165" s="230"/>
      <c r="T165" s="232">
        <f>SUM(T166:T174)</f>
        <v>0</v>
      </c>
      <c r="U165" s="11"/>
      <c r="V165" s="11"/>
      <c r="W165" s="11"/>
      <c r="X165" s="11"/>
      <c r="Y165" s="11"/>
      <c r="Z165" s="11"/>
      <c r="AA165" s="11"/>
      <c r="AB165" s="11"/>
      <c r="AC165" s="11"/>
      <c r="AD165" s="11"/>
      <c r="AE165" s="11"/>
      <c r="AR165" s="233" t="s">
        <v>80</v>
      </c>
      <c r="AT165" s="234" t="s">
        <v>71</v>
      </c>
      <c r="AU165" s="234" t="s">
        <v>72</v>
      </c>
      <c r="AY165" s="233" t="s">
        <v>203</v>
      </c>
      <c r="BK165" s="235">
        <f>SUM(BK166:BK174)</f>
        <v>0</v>
      </c>
    </row>
    <row r="166" s="2" customFormat="1" ht="16.5" customHeight="1">
      <c r="A166" s="36"/>
      <c r="B166" s="37"/>
      <c r="C166" s="236" t="s">
        <v>377</v>
      </c>
      <c r="D166" s="236" t="s">
        <v>204</v>
      </c>
      <c r="E166" s="237" t="s">
        <v>941</v>
      </c>
      <c r="F166" s="238" t="s">
        <v>942</v>
      </c>
      <c r="G166" s="239" t="s">
        <v>267</v>
      </c>
      <c r="H166" s="240">
        <v>438.97000000000003</v>
      </c>
      <c r="I166" s="241"/>
      <c r="J166" s="240">
        <f>ROUND(I166*H166,2)</f>
        <v>0</v>
      </c>
      <c r="K166" s="238" t="s">
        <v>208</v>
      </c>
      <c r="L166" s="42"/>
      <c r="M166" s="242" t="s">
        <v>1</v>
      </c>
      <c r="N166" s="243" t="s">
        <v>37</v>
      </c>
      <c r="O166" s="89"/>
      <c r="P166" s="244">
        <f>O166*H166</f>
        <v>0</v>
      </c>
      <c r="Q166" s="244">
        <v>0</v>
      </c>
      <c r="R166" s="244">
        <f>Q166*H166</f>
        <v>0</v>
      </c>
      <c r="S166" s="244">
        <v>0</v>
      </c>
      <c r="T166" s="245">
        <f>S166*H166</f>
        <v>0</v>
      </c>
      <c r="U166" s="36"/>
      <c r="V166" s="36"/>
      <c r="W166" s="36"/>
      <c r="X166" s="36"/>
      <c r="Y166" s="36"/>
      <c r="Z166" s="36"/>
      <c r="AA166" s="36"/>
      <c r="AB166" s="36"/>
      <c r="AC166" s="36"/>
      <c r="AD166" s="36"/>
      <c r="AE166" s="36"/>
      <c r="AR166" s="246" t="s">
        <v>209</v>
      </c>
      <c r="AT166" s="246" t="s">
        <v>204</v>
      </c>
      <c r="AU166" s="246" t="s">
        <v>80</v>
      </c>
      <c r="AY166" s="15" t="s">
        <v>203</v>
      </c>
      <c r="BE166" s="247">
        <f>IF(N166="základní",J166,0)</f>
        <v>0</v>
      </c>
      <c r="BF166" s="247">
        <f>IF(N166="snížená",J166,0)</f>
        <v>0</v>
      </c>
      <c r="BG166" s="247">
        <f>IF(N166="zákl. přenesená",J166,0)</f>
        <v>0</v>
      </c>
      <c r="BH166" s="247">
        <f>IF(N166="sníž. přenesená",J166,0)</f>
        <v>0</v>
      </c>
      <c r="BI166" s="247">
        <f>IF(N166="nulová",J166,0)</f>
        <v>0</v>
      </c>
      <c r="BJ166" s="15" t="s">
        <v>80</v>
      </c>
      <c r="BK166" s="247">
        <f>ROUND(I166*H166,2)</f>
        <v>0</v>
      </c>
      <c r="BL166" s="15" t="s">
        <v>209</v>
      </c>
      <c r="BM166" s="246" t="s">
        <v>943</v>
      </c>
    </row>
    <row r="167" s="2" customFormat="1">
      <c r="A167" s="36"/>
      <c r="B167" s="37"/>
      <c r="C167" s="38"/>
      <c r="D167" s="248" t="s">
        <v>211</v>
      </c>
      <c r="E167" s="38"/>
      <c r="F167" s="249" t="s">
        <v>561</v>
      </c>
      <c r="G167" s="38"/>
      <c r="H167" s="38"/>
      <c r="I167" s="152"/>
      <c r="J167" s="38"/>
      <c r="K167" s="38"/>
      <c r="L167" s="42"/>
      <c r="M167" s="250"/>
      <c r="N167" s="251"/>
      <c r="O167" s="89"/>
      <c r="P167" s="89"/>
      <c r="Q167" s="89"/>
      <c r="R167" s="89"/>
      <c r="S167" s="89"/>
      <c r="T167" s="90"/>
      <c r="U167" s="36"/>
      <c r="V167" s="36"/>
      <c r="W167" s="36"/>
      <c r="X167" s="36"/>
      <c r="Y167" s="36"/>
      <c r="Z167" s="36"/>
      <c r="AA167" s="36"/>
      <c r="AB167" s="36"/>
      <c r="AC167" s="36"/>
      <c r="AD167" s="36"/>
      <c r="AE167" s="36"/>
      <c r="AT167" s="15" t="s">
        <v>211</v>
      </c>
      <c r="AU167" s="15" t="s">
        <v>80</v>
      </c>
    </row>
    <row r="168" s="12" customFormat="1">
      <c r="A168" s="12"/>
      <c r="B168" s="252"/>
      <c r="C168" s="253"/>
      <c r="D168" s="248" t="s">
        <v>213</v>
      </c>
      <c r="E168" s="254" t="s">
        <v>339</v>
      </c>
      <c r="F168" s="255" t="s">
        <v>944</v>
      </c>
      <c r="G168" s="253"/>
      <c r="H168" s="256">
        <v>438.97000000000003</v>
      </c>
      <c r="I168" s="257"/>
      <c r="J168" s="253"/>
      <c r="K168" s="253"/>
      <c r="L168" s="258"/>
      <c r="M168" s="259"/>
      <c r="N168" s="260"/>
      <c r="O168" s="260"/>
      <c r="P168" s="260"/>
      <c r="Q168" s="260"/>
      <c r="R168" s="260"/>
      <c r="S168" s="260"/>
      <c r="T168" s="261"/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T168" s="262" t="s">
        <v>213</v>
      </c>
      <c r="AU168" s="262" t="s">
        <v>80</v>
      </c>
      <c r="AV168" s="12" t="s">
        <v>95</v>
      </c>
      <c r="AW168" s="12" t="s">
        <v>29</v>
      </c>
      <c r="AX168" s="12" t="s">
        <v>80</v>
      </c>
      <c r="AY168" s="262" t="s">
        <v>203</v>
      </c>
    </row>
    <row r="169" s="2" customFormat="1" ht="16.5" customHeight="1">
      <c r="A169" s="36"/>
      <c r="B169" s="37"/>
      <c r="C169" s="236" t="s">
        <v>387</v>
      </c>
      <c r="D169" s="236" t="s">
        <v>204</v>
      </c>
      <c r="E169" s="237" t="s">
        <v>945</v>
      </c>
      <c r="F169" s="238" t="s">
        <v>946</v>
      </c>
      <c r="G169" s="239" t="s">
        <v>267</v>
      </c>
      <c r="H169" s="240">
        <v>386.66000000000002</v>
      </c>
      <c r="I169" s="241"/>
      <c r="J169" s="240">
        <f>ROUND(I169*H169,2)</f>
        <v>0</v>
      </c>
      <c r="K169" s="238" t="s">
        <v>208</v>
      </c>
      <c r="L169" s="42"/>
      <c r="M169" s="242" t="s">
        <v>1</v>
      </c>
      <c r="N169" s="243" t="s">
        <v>37</v>
      </c>
      <c r="O169" s="89"/>
      <c r="P169" s="244">
        <f>O169*H169</f>
        <v>0</v>
      </c>
      <c r="Q169" s="244">
        <v>0</v>
      </c>
      <c r="R169" s="244">
        <f>Q169*H169</f>
        <v>0</v>
      </c>
      <c r="S169" s="244">
        <v>0</v>
      </c>
      <c r="T169" s="245">
        <f>S169*H169</f>
        <v>0</v>
      </c>
      <c r="U169" s="36"/>
      <c r="V169" s="36"/>
      <c r="W169" s="36"/>
      <c r="X169" s="36"/>
      <c r="Y169" s="36"/>
      <c r="Z169" s="36"/>
      <c r="AA169" s="36"/>
      <c r="AB169" s="36"/>
      <c r="AC169" s="36"/>
      <c r="AD169" s="36"/>
      <c r="AE169" s="36"/>
      <c r="AR169" s="246" t="s">
        <v>209</v>
      </c>
      <c r="AT169" s="246" t="s">
        <v>204</v>
      </c>
      <c r="AU169" s="246" t="s">
        <v>80</v>
      </c>
      <c r="AY169" s="15" t="s">
        <v>203</v>
      </c>
      <c r="BE169" s="247">
        <f>IF(N169="základní",J169,0)</f>
        <v>0</v>
      </c>
      <c r="BF169" s="247">
        <f>IF(N169="snížená",J169,0)</f>
        <v>0</v>
      </c>
      <c r="BG169" s="247">
        <f>IF(N169="zákl. přenesená",J169,0)</f>
        <v>0</v>
      </c>
      <c r="BH169" s="247">
        <f>IF(N169="sníž. přenesená",J169,0)</f>
        <v>0</v>
      </c>
      <c r="BI169" s="247">
        <f>IF(N169="nulová",J169,0)</f>
        <v>0</v>
      </c>
      <c r="BJ169" s="15" t="s">
        <v>80</v>
      </c>
      <c r="BK169" s="247">
        <f>ROUND(I169*H169,2)</f>
        <v>0</v>
      </c>
      <c r="BL169" s="15" t="s">
        <v>209</v>
      </c>
      <c r="BM169" s="246" t="s">
        <v>947</v>
      </c>
    </row>
    <row r="170" s="2" customFormat="1">
      <c r="A170" s="36"/>
      <c r="B170" s="37"/>
      <c r="C170" s="38"/>
      <c r="D170" s="248" t="s">
        <v>211</v>
      </c>
      <c r="E170" s="38"/>
      <c r="F170" s="249" t="s">
        <v>948</v>
      </c>
      <c r="G170" s="38"/>
      <c r="H170" s="38"/>
      <c r="I170" s="152"/>
      <c r="J170" s="38"/>
      <c r="K170" s="38"/>
      <c r="L170" s="42"/>
      <c r="M170" s="250"/>
      <c r="N170" s="251"/>
      <c r="O170" s="89"/>
      <c r="P170" s="89"/>
      <c r="Q170" s="89"/>
      <c r="R170" s="89"/>
      <c r="S170" s="89"/>
      <c r="T170" s="90"/>
      <c r="U170" s="36"/>
      <c r="V170" s="36"/>
      <c r="W170" s="36"/>
      <c r="X170" s="36"/>
      <c r="Y170" s="36"/>
      <c r="Z170" s="36"/>
      <c r="AA170" s="36"/>
      <c r="AB170" s="36"/>
      <c r="AC170" s="36"/>
      <c r="AD170" s="36"/>
      <c r="AE170" s="36"/>
      <c r="AT170" s="15" t="s">
        <v>211</v>
      </c>
      <c r="AU170" s="15" t="s">
        <v>80</v>
      </c>
    </row>
    <row r="171" s="12" customFormat="1">
      <c r="A171" s="12"/>
      <c r="B171" s="252"/>
      <c r="C171" s="253"/>
      <c r="D171" s="248" t="s">
        <v>213</v>
      </c>
      <c r="E171" s="254" t="s">
        <v>403</v>
      </c>
      <c r="F171" s="255" t="s">
        <v>949</v>
      </c>
      <c r="G171" s="253"/>
      <c r="H171" s="256">
        <v>386.66000000000002</v>
      </c>
      <c r="I171" s="257"/>
      <c r="J171" s="253"/>
      <c r="K171" s="253"/>
      <c r="L171" s="258"/>
      <c r="M171" s="259"/>
      <c r="N171" s="260"/>
      <c r="O171" s="260"/>
      <c r="P171" s="260"/>
      <c r="Q171" s="260"/>
      <c r="R171" s="260"/>
      <c r="S171" s="260"/>
      <c r="T171" s="261"/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T171" s="262" t="s">
        <v>213</v>
      </c>
      <c r="AU171" s="262" t="s">
        <v>80</v>
      </c>
      <c r="AV171" s="12" t="s">
        <v>95</v>
      </c>
      <c r="AW171" s="12" t="s">
        <v>29</v>
      </c>
      <c r="AX171" s="12" t="s">
        <v>80</v>
      </c>
      <c r="AY171" s="262" t="s">
        <v>203</v>
      </c>
    </row>
    <row r="172" s="2" customFormat="1" ht="16.5" customHeight="1">
      <c r="A172" s="36"/>
      <c r="B172" s="37"/>
      <c r="C172" s="236" t="s">
        <v>393</v>
      </c>
      <c r="D172" s="236" t="s">
        <v>204</v>
      </c>
      <c r="E172" s="237" t="s">
        <v>950</v>
      </c>
      <c r="F172" s="238" t="s">
        <v>951</v>
      </c>
      <c r="G172" s="239" t="s">
        <v>267</v>
      </c>
      <c r="H172" s="240">
        <v>12.4</v>
      </c>
      <c r="I172" s="241"/>
      <c r="J172" s="240">
        <f>ROUND(I172*H172,2)</f>
        <v>0</v>
      </c>
      <c r="K172" s="238" t="s">
        <v>208</v>
      </c>
      <c r="L172" s="42"/>
      <c r="M172" s="242" t="s">
        <v>1</v>
      </c>
      <c r="N172" s="243" t="s">
        <v>37</v>
      </c>
      <c r="O172" s="89"/>
      <c r="P172" s="244">
        <f>O172*H172</f>
        <v>0</v>
      </c>
      <c r="Q172" s="244">
        <v>0</v>
      </c>
      <c r="R172" s="244">
        <f>Q172*H172</f>
        <v>0</v>
      </c>
      <c r="S172" s="244">
        <v>0</v>
      </c>
      <c r="T172" s="245">
        <f>S172*H172</f>
        <v>0</v>
      </c>
      <c r="U172" s="36"/>
      <c r="V172" s="36"/>
      <c r="W172" s="36"/>
      <c r="X172" s="36"/>
      <c r="Y172" s="36"/>
      <c r="Z172" s="36"/>
      <c r="AA172" s="36"/>
      <c r="AB172" s="36"/>
      <c r="AC172" s="36"/>
      <c r="AD172" s="36"/>
      <c r="AE172" s="36"/>
      <c r="AR172" s="246" t="s">
        <v>209</v>
      </c>
      <c r="AT172" s="246" t="s">
        <v>204</v>
      </c>
      <c r="AU172" s="246" t="s">
        <v>80</v>
      </c>
      <c r="AY172" s="15" t="s">
        <v>203</v>
      </c>
      <c r="BE172" s="247">
        <f>IF(N172="základní",J172,0)</f>
        <v>0</v>
      </c>
      <c r="BF172" s="247">
        <f>IF(N172="snížená",J172,0)</f>
        <v>0</v>
      </c>
      <c r="BG172" s="247">
        <f>IF(N172="zákl. přenesená",J172,0)</f>
        <v>0</v>
      </c>
      <c r="BH172" s="247">
        <f>IF(N172="sníž. přenesená",J172,0)</f>
        <v>0</v>
      </c>
      <c r="BI172" s="247">
        <f>IF(N172="nulová",J172,0)</f>
        <v>0</v>
      </c>
      <c r="BJ172" s="15" t="s">
        <v>80</v>
      </c>
      <c r="BK172" s="247">
        <f>ROUND(I172*H172,2)</f>
        <v>0</v>
      </c>
      <c r="BL172" s="15" t="s">
        <v>209</v>
      </c>
      <c r="BM172" s="246" t="s">
        <v>952</v>
      </c>
    </row>
    <row r="173" s="2" customFormat="1">
      <c r="A173" s="36"/>
      <c r="B173" s="37"/>
      <c r="C173" s="38"/>
      <c r="D173" s="248" t="s">
        <v>211</v>
      </c>
      <c r="E173" s="38"/>
      <c r="F173" s="249" t="s">
        <v>948</v>
      </c>
      <c r="G173" s="38"/>
      <c r="H173" s="38"/>
      <c r="I173" s="152"/>
      <c r="J173" s="38"/>
      <c r="K173" s="38"/>
      <c r="L173" s="42"/>
      <c r="M173" s="250"/>
      <c r="N173" s="251"/>
      <c r="O173" s="89"/>
      <c r="P173" s="89"/>
      <c r="Q173" s="89"/>
      <c r="R173" s="89"/>
      <c r="S173" s="89"/>
      <c r="T173" s="90"/>
      <c r="U173" s="36"/>
      <c r="V173" s="36"/>
      <c r="W173" s="36"/>
      <c r="X173" s="36"/>
      <c r="Y173" s="36"/>
      <c r="Z173" s="36"/>
      <c r="AA173" s="36"/>
      <c r="AB173" s="36"/>
      <c r="AC173" s="36"/>
      <c r="AD173" s="36"/>
      <c r="AE173" s="36"/>
      <c r="AT173" s="15" t="s">
        <v>211</v>
      </c>
      <c r="AU173" s="15" t="s">
        <v>80</v>
      </c>
    </row>
    <row r="174" s="12" customFormat="1">
      <c r="A174" s="12"/>
      <c r="B174" s="252"/>
      <c r="C174" s="253"/>
      <c r="D174" s="248" t="s">
        <v>213</v>
      </c>
      <c r="E174" s="254" t="s">
        <v>328</v>
      </c>
      <c r="F174" s="255" t="s">
        <v>953</v>
      </c>
      <c r="G174" s="253"/>
      <c r="H174" s="256">
        <v>12.4</v>
      </c>
      <c r="I174" s="257"/>
      <c r="J174" s="253"/>
      <c r="K174" s="253"/>
      <c r="L174" s="258"/>
      <c r="M174" s="259"/>
      <c r="N174" s="260"/>
      <c r="O174" s="260"/>
      <c r="P174" s="260"/>
      <c r="Q174" s="260"/>
      <c r="R174" s="260"/>
      <c r="S174" s="260"/>
      <c r="T174" s="261"/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T174" s="262" t="s">
        <v>213</v>
      </c>
      <c r="AU174" s="262" t="s">
        <v>80</v>
      </c>
      <c r="AV174" s="12" t="s">
        <v>95</v>
      </c>
      <c r="AW174" s="12" t="s">
        <v>29</v>
      </c>
      <c r="AX174" s="12" t="s">
        <v>80</v>
      </c>
      <c r="AY174" s="262" t="s">
        <v>203</v>
      </c>
    </row>
    <row r="175" s="11" customFormat="1" ht="25.92" customHeight="1">
      <c r="A175" s="11"/>
      <c r="B175" s="222"/>
      <c r="C175" s="223"/>
      <c r="D175" s="224" t="s">
        <v>71</v>
      </c>
      <c r="E175" s="225" t="s">
        <v>275</v>
      </c>
      <c r="F175" s="225" t="s">
        <v>276</v>
      </c>
      <c r="G175" s="223"/>
      <c r="H175" s="223"/>
      <c r="I175" s="226"/>
      <c r="J175" s="227">
        <f>BK175</f>
        <v>0</v>
      </c>
      <c r="K175" s="223"/>
      <c r="L175" s="228"/>
      <c r="M175" s="229"/>
      <c r="N175" s="230"/>
      <c r="O175" s="230"/>
      <c r="P175" s="231">
        <f>SUM(P176:P178)</f>
        <v>0</v>
      </c>
      <c r="Q175" s="230"/>
      <c r="R175" s="231">
        <f>SUM(R176:R178)</f>
        <v>0</v>
      </c>
      <c r="S175" s="230"/>
      <c r="T175" s="232">
        <f>SUM(T176:T178)</f>
        <v>0</v>
      </c>
      <c r="U175" s="11"/>
      <c r="V175" s="11"/>
      <c r="W175" s="11"/>
      <c r="X175" s="11"/>
      <c r="Y175" s="11"/>
      <c r="Z175" s="11"/>
      <c r="AA175" s="11"/>
      <c r="AB175" s="11"/>
      <c r="AC175" s="11"/>
      <c r="AD175" s="11"/>
      <c r="AE175" s="11"/>
      <c r="AR175" s="233" t="s">
        <v>80</v>
      </c>
      <c r="AT175" s="234" t="s">
        <v>71</v>
      </c>
      <c r="AU175" s="234" t="s">
        <v>72</v>
      </c>
      <c r="AY175" s="233" t="s">
        <v>203</v>
      </c>
      <c r="BK175" s="235">
        <f>SUM(BK176:BK178)</f>
        <v>0</v>
      </c>
    </row>
    <row r="176" s="2" customFormat="1" ht="16.5" customHeight="1">
      <c r="A176" s="36"/>
      <c r="B176" s="37"/>
      <c r="C176" s="236" t="s">
        <v>8</v>
      </c>
      <c r="D176" s="236" t="s">
        <v>204</v>
      </c>
      <c r="E176" s="237" t="s">
        <v>954</v>
      </c>
      <c r="F176" s="238" t="s">
        <v>955</v>
      </c>
      <c r="G176" s="239" t="s">
        <v>325</v>
      </c>
      <c r="H176" s="240">
        <v>205</v>
      </c>
      <c r="I176" s="241"/>
      <c r="J176" s="240">
        <f>ROUND(I176*H176,2)</f>
        <v>0</v>
      </c>
      <c r="K176" s="238" t="s">
        <v>208</v>
      </c>
      <c r="L176" s="42"/>
      <c r="M176" s="242" t="s">
        <v>1</v>
      </c>
      <c r="N176" s="243" t="s">
        <v>37</v>
      </c>
      <c r="O176" s="89"/>
      <c r="P176" s="244">
        <f>O176*H176</f>
        <v>0</v>
      </c>
      <c r="Q176" s="244">
        <v>0</v>
      </c>
      <c r="R176" s="244">
        <f>Q176*H176</f>
        <v>0</v>
      </c>
      <c r="S176" s="244">
        <v>0</v>
      </c>
      <c r="T176" s="245">
        <f>S176*H176</f>
        <v>0</v>
      </c>
      <c r="U176" s="36"/>
      <c r="V176" s="36"/>
      <c r="W176" s="36"/>
      <c r="X176" s="36"/>
      <c r="Y176" s="36"/>
      <c r="Z176" s="36"/>
      <c r="AA176" s="36"/>
      <c r="AB176" s="36"/>
      <c r="AC176" s="36"/>
      <c r="AD176" s="36"/>
      <c r="AE176" s="36"/>
      <c r="AR176" s="246" t="s">
        <v>209</v>
      </c>
      <c r="AT176" s="246" t="s">
        <v>204</v>
      </c>
      <c r="AU176" s="246" t="s">
        <v>80</v>
      </c>
      <c r="AY176" s="15" t="s">
        <v>203</v>
      </c>
      <c r="BE176" s="247">
        <f>IF(N176="základní",J176,0)</f>
        <v>0</v>
      </c>
      <c r="BF176" s="247">
        <f>IF(N176="snížená",J176,0)</f>
        <v>0</v>
      </c>
      <c r="BG176" s="247">
        <f>IF(N176="zákl. přenesená",J176,0)</f>
        <v>0</v>
      </c>
      <c r="BH176" s="247">
        <f>IF(N176="sníž. přenesená",J176,0)</f>
        <v>0</v>
      </c>
      <c r="BI176" s="247">
        <f>IF(N176="nulová",J176,0)</f>
        <v>0</v>
      </c>
      <c r="BJ176" s="15" t="s">
        <v>80</v>
      </c>
      <c r="BK176" s="247">
        <f>ROUND(I176*H176,2)</f>
        <v>0</v>
      </c>
      <c r="BL176" s="15" t="s">
        <v>209</v>
      </c>
      <c r="BM176" s="246" t="s">
        <v>956</v>
      </c>
    </row>
    <row r="177" s="2" customFormat="1">
      <c r="A177" s="36"/>
      <c r="B177" s="37"/>
      <c r="C177" s="38"/>
      <c r="D177" s="248" t="s">
        <v>211</v>
      </c>
      <c r="E177" s="38"/>
      <c r="F177" s="249" t="s">
        <v>472</v>
      </c>
      <c r="G177" s="38"/>
      <c r="H177" s="38"/>
      <c r="I177" s="152"/>
      <c r="J177" s="38"/>
      <c r="K177" s="38"/>
      <c r="L177" s="42"/>
      <c r="M177" s="250"/>
      <c r="N177" s="251"/>
      <c r="O177" s="89"/>
      <c r="P177" s="89"/>
      <c r="Q177" s="89"/>
      <c r="R177" s="89"/>
      <c r="S177" s="89"/>
      <c r="T177" s="90"/>
      <c r="U177" s="36"/>
      <c r="V177" s="36"/>
      <c r="W177" s="36"/>
      <c r="X177" s="36"/>
      <c r="Y177" s="36"/>
      <c r="Z177" s="36"/>
      <c r="AA177" s="36"/>
      <c r="AB177" s="36"/>
      <c r="AC177" s="36"/>
      <c r="AD177" s="36"/>
      <c r="AE177" s="36"/>
      <c r="AT177" s="15" t="s">
        <v>211</v>
      </c>
      <c r="AU177" s="15" t="s">
        <v>80</v>
      </c>
    </row>
    <row r="178" s="12" customFormat="1">
      <c r="A178" s="12"/>
      <c r="B178" s="252"/>
      <c r="C178" s="253"/>
      <c r="D178" s="248" t="s">
        <v>213</v>
      </c>
      <c r="E178" s="254" t="s">
        <v>333</v>
      </c>
      <c r="F178" s="255" t="s">
        <v>957</v>
      </c>
      <c r="G178" s="253"/>
      <c r="H178" s="256">
        <v>205</v>
      </c>
      <c r="I178" s="257"/>
      <c r="J178" s="253"/>
      <c r="K178" s="253"/>
      <c r="L178" s="258"/>
      <c r="M178" s="263"/>
      <c r="N178" s="264"/>
      <c r="O178" s="264"/>
      <c r="P178" s="264"/>
      <c r="Q178" s="264"/>
      <c r="R178" s="264"/>
      <c r="S178" s="264"/>
      <c r="T178" s="265"/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T178" s="262" t="s">
        <v>213</v>
      </c>
      <c r="AU178" s="262" t="s">
        <v>80</v>
      </c>
      <c r="AV178" s="12" t="s">
        <v>95</v>
      </c>
      <c r="AW178" s="12" t="s">
        <v>29</v>
      </c>
      <c r="AX178" s="12" t="s">
        <v>80</v>
      </c>
      <c r="AY178" s="262" t="s">
        <v>203</v>
      </c>
    </row>
    <row r="179" s="2" customFormat="1" ht="6.96" customHeight="1">
      <c r="A179" s="36"/>
      <c r="B179" s="64"/>
      <c r="C179" s="65"/>
      <c r="D179" s="65"/>
      <c r="E179" s="65"/>
      <c r="F179" s="65"/>
      <c r="G179" s="65"/>
      <c r="H179" s="65"/>
      <c r="I179" s="193"/>
      <c r="J179" s="65"/>
      <c r="K179" s="65"/>
      <c r="L179" s="42"/>
      <c r="M179" s="36"/>
      <c r="O179" s="36"/>
      <c r="P179" s="36"/>
      <c r="Q179" s="36"/>
      <c r="R179" s="36"/>
      <c r="S179" s="36"/>
      <c r="T179" s="36"/>
      <c r="U179" s="36"/>
      <c r="V179" s="36"/>
      <c r="W179" s="36"/>
      <c r="X179" s="36"/>
      <c r="Y179" s="36"/>
      <c r="Z179" s="36"/>
      <c r="AA179" s="36"/>
      <c r="AB179" s="36"/>
      <c r="AC179" s="36"/>
      <c r="AD179" s="36"/>
      <c r="AE179" s="36"/>
    </row>
  </sheetData>
  <sheetProtection sheet="1" autoFilter="0" formatColumns="0" formatRows="0" objects="1" scenarios="1" spinCount="100000" saltValue="11Xn8I9bUEbujt7XxPj2gOBFF5Oxfz5t24jFDA+ZjI58F5sTx6J4VQdE33qEVYyMDfxXpRqU62CfozrlIksPDQ==" hashValue="vsZMyjm+V+cg9lox3VdimGefs1xEmyueTD+1xNBzxxRNkyhjNITHOEbcf2rMa96y3Ee/XHYZqfmbuavpg32pMg==" algorithmName="SHA-512" password="CC35"/>
  <autoFilter ref="C122:K178"/>
  <mergeCells count="12">
    <mergeCell ref="E7:H7"/>
    <mergeCell ref="E9:H9"/>
    <mergeCell ref="E11:H11"/>
    <mergeCell ref="E20:H20"/>
    <mergeCell ref="E29:H29"/>
    <mergeCell ref="E84:H84"/>
    <mergeCell ref="E86:H86"/>
    <mergeCell ref="E88:H88"/>
    <mergeCell ref="E111:H111"/>
    <mergeCell ref="E113:H113"/>
    <mergeCell ref="E115:H115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style="1" customWidth="1"/>
    <col min="2" max="2" width="1.67" style="1" customWidth="1"/>
    <col min="3" max="3" width="4.17" style="1" customWidth="1"/>
    <col min="4" max="4" width="4.33" style="1" customWidth="1"/>
    <col min="5" max="5" width="17.17" style="1" customWidth="1"/>
    <col min="6" max="6" width="100.83" style="1" customWidth="1"/>
    <col min="7" max="7" width="7" style="1" customWidth="1"/>
    <col min="8" max="8" width="11.5" style="1" customWidth="1"/>
    <col min="9" max="9" width="20.17" style="144" customWidth="1"/>
    <col min="10" max="10" width="20.17" style="1" customWidth="1"/>
    <col min="11" max="11" width="20.17" style="1" customWidth="1"/>
    <col min="12" max="12" width="9.33" style="1" customWidth="1"/>
    <col min="13" max="13" width="10.83" style="1" hidden="1" customWidth="1"/>
    <col min="14" max="14" width="9.33" style="1" hidden="1"/>
    <col min="15" max="15" width="14.17" style="1" hidden="1" customWidth="1"/>
    <col min="16" max="16" width="14.17" style="1" hidden="1" customWidth="1"/>
    <col min="17" max="17" width="14.17" style="1" hidden="1" customWidth="1"/>
    <col min="18" max="18" width="14.17" style="1" hidden="1" customWidth="1"/>
    <col min="19" max="19" width="14.17" style="1" hidden="1" customWidth="1"/>
    <col min="20" max="20" width="14.17" style="1" hidden="1" customWidth="1"/>
    <col min="21" max="21" width="16.33" style="1" hidden="1" customWidth="1"/>
    <col min="22" max="22" width="12.33" style="1" customWidth="1"/>
    <col min="23" max="23" width="16.33" style="1" customWidth="1"/>
    <col min="24" max="24" width="12.33" style="1" customWidth="1"/>
    <col min="25" max="25" width="15" style="1" customWidth="1"/>
    <col min="26" max="26" width="11" style="1" customWidth="1"/>
    <col min="27" max="27" width="15" style="1" customWidth="1"/>
    <col min="28" max="28" width="16.33" style="1" customWidth="1"/>
    <col min="29" max="29" width="11" style="1" customWidth="1"/>
    <col min="30" max="30" width="15" style="1" customWidth="1"/>
    <col min="31" max="31" width="16.33" style="1" customWidth="1"/>
    <col min="44" max="44" width="9.33" style="1" hidden="1"/>
    <col min="45" max="45" width="9.33" style="1" hidden="1"/>
    <col min="46" max="46" width="9.33" style="1" hidden="1"/>
    <col min="47" max="47" width="9.33" style="1" hidden="1"/>
    <col min="48" max="48" width="9.33" style="1" hidden="1"/>
    <col min="49" max="49" width="9.33" style="1" hidden="1"/>
    <col min="50" max="50" width="9.33" style="1" hidden="1"/>
    <col min="51" max="51" width="9.33" style="1" hidden="1"/>
    <col min="52" max="52" width="9.33" style="1" hidden="1"/>
    <col min="53" max="53" width="9.33" style="1" hidden="1"/>
    <col min="54" max="54" width="9.33" style="1" hidden="1"/>
    <col min="55" max="55" width="9.33" style="1" hidden="1"/>
    <col min="56" max="56" width="9.33" style="1" hidden="1"/>
    <col min="57" max="57" width="9.33" style="1" hidden="1"/>
    <col min="58" max="58" width="9.33" style="1" hidden="1"/>
    <col min="59" max="59" width="9.33" style="1" hidden="1"/>
    <col min="60" max="60" width="9.33" style="1" hidden="1"/>
    <col min="61" max="61" width="9.33" style="1" hidden="1"/>
    <col min="62" max="62" width="9.33" style="1" hidden="1"/>
    <col min="63" max="63" width="9.33" style="1" hidden="1"/>
    <col min="64" max="64" width="9.33" style="1" hidden="1"/>
    <col min="65" max="65" width="9.33" style="1" hidden="1"/>
  </cols>
  <sheetData>
    <row r="2" s="1" customFormat="1" ht="36.96" customHeight="1">
      <c r="I2" s="144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120</v>
      </c>
      <c r="AZ2" s="266" t="s">
        <v>244</v>
      </c>
      <c r="BA2" s="266" t="s">
        <v>244</v>
      </c>
      <c r="BB2" s="266" t="s">
        <v>1</v>
      </c>
      <c r="BC2" s="266" t="s">
        <v>958</v>
      </c>
      <c r="BD2" s="266" t="s">
        <v>95</v>
      </c>
    </row>
    <row r="3" s="1" customFormat="1" ht="6.96" customHeight="1">
      <c r="B3" s="145"/>
      <c r="C3" s="146"/>
      <c r="D3" s="146"/>
      <c r="E3" s="146"/>
      <c r="F3" s="146"/>
      <c r="G3" s="146"/>
      <c r="H3" s="146"/>
      <c r="I3" s="147"/>
      <c r="J3" s="146"/>
      <c r="K3" s="146"/>
      <c r="L3" s="18"/>
      <c r="AT3" s="15" t="s">
        <v>82</v>
      </c>
      <c r="AZ3" s="266" t="s">
        <v>250</v>
      </c>
      <c r="BA3" s="266" t="s">
        <v>250</v>
      </c>
      <c r="BB3" s="266" t="s">
        <v>1</v>
      </c>
      <c r="BC3" s="266" t="s">
        <v>959</v>
      </c>
      <c r="BD3" s="266" t="s">
        <v>95</v>
      </c>
    </row>
    <row r="4" s="1" customFormat="1" ht="24.96" customHeight="1">
      <c r="B4" s="18"/>
      <c r="D4" s="148" t="s">
        <v>177</v>
      </c>
      <c r="I4" s="144"/>
      <c r="L4" s="18"/>
      <c r="M4" s="149" t="s">
        <v>10</v>
      </c>
      <c r="AT4" s="15" t="s">
        <v>4</v>
      </c>
      <c r="AZ4" s="266" t="s">
        <v>220</v>
      </c>
      <c r="BA4" s="266" t="s">
        <v>220</v>
      </c>
      <c r="BB4" s="266" t="s">
        <v>1</v>
      </c>
      <c r="BC4" s="266" t="s">
        <v>960</v>
      </c>
      <c r="BD4" s="266" t="s">
        <v>95</v>
      </c>
    </row>
    <row r="5" s="1" customFormat="1" ht="6.96" customHeight="1">
      <c r="B5" s="18"/>
      <c r="I5" s="144"/>
      <c r="L5" s="18"/>
      <c r="AZ5" s="266" t="s">
        <v>467</v>
      </c>
      <c r="BA5" s="266" t="s">
        <v>467</v>
      </c>
      <c r="BB5" s="266" t="s">
        <v>1</v>
      </c>
      <c r="BC5" s="266" t="s">
        <v>961</v>
      </c>
      <c r="BD5" s="266" t="s">
        <v>95</v>
      </c>
    </row>
    <row r="6" s="1" customFormat="1" ht="12" customHeight="1">
      <c r="B6" s="18"/>
      <c r="D6" s="150" t="s">
        <v>15</v>
      </c>
      <c r="I6" s="144"/>
      <c r="L6" s="18"/>
      <c r="AZ6" s="266" t="s">
        <v>423</v>
      </c>
      <c r="BA6" s="266" t="s">
        <v>423</v>
      </c>
      <c r="BB6" s="266" t="s">
        <v>1</v>
      </c>
      <c r="BC6" s="266" t="s">
        <v>962</v>
      </c>
      <c r="BD6" s="266" t="s">
        <v>95</v>
      </c>
    </row>
    <row r="7" s="1" customFormat="1" ht="16.5" customHeight="1">
      <c r="B7" s="18"/>
      <c r="E7" s="151" t="str">
        <f>'Rekapitulace stavby'!K6</f>
        <v>,,Úprava projektové dokumentace na stavbu Modernizace silnice II/298 Býšť - hranice kraje, km 9,700</v>
      </c>
      <c r="F7" s="150"/>
      <c r="G7" s="150"/>
      <c r="H7" s="150"/>
      <c r="I7" s="144"/>
      <c r="L7" s="18"/>
      <c r="AZ7" s="266" t="s">
        <v>963</v>
      </c>
      <c r="BA7" s="266" t="s">
        <v>963</v>
      </c>
      <c r="BB7" s="266" t="s">
        <v>1</v>
      </c>
      <c r="BC7" s="266" t="s">
        <v>964</v>
      </c>
      <c r="BD7" s="266" t="s">
        <v>95</v>
      </c>
    </row>
    <row r="8" s="1" customFormat="1" ht="12" customHeight="1">
      <c r="B8" s="18"/>
      <c r="D8" s="150" t="s">
        <v>178</v>
      </c>
      <c r="I8" s="144"/>
      <c r="L8" s="18"/>
      <c r="AZ8" s="266" t="s">
        <v>965</v>
      </c>
      <c r="BA8" s="266" t="s">
        <v>965</v>
      </c>
      <c r="BB8" s="266" t="s">
        <v>1</v>
      </c>
      <c r="BC8" s="266" t="s">
        <v>966</v>
      </c>
      <c r="BD8" s="266" t="s">
        <v>95</v>
      </c>
    </row>
    <row r="9" s="2" customFormat="1" ht="16.5" customHeight="1">
      <c r="A9" s="36"/>
      <c r="B9" s="42"/>
      <c r="C9" s="36"/>
      <c r="D9" s="36"/>
      <c r="E9" s="151" t="s">
        <v>967</v>
      </c>
      <c r="F9" s="36"/>
      <c r="G9" s="36"/>
      <c r="H9" s="36"/>
      <c r="I9" s="152"/>
      <c r="J9" s="36"/>
      <c r="K9" s="36"/>
      <c r="L9" s="61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  <c r="AZ9" s="266" t="s">
        <v>437</v>
      </c>
      <c r="BA9" s="266" t="s">
        <v>437</v>
      </c>
      <c r="BB9" s="266" t="s">
        <v>1</v>
      </c>
      <c r="BC9" s="266" t="s">
        <v>968</v>
      </c>
      <c r="BD9" s="266" t="s">
        <v>95</v>
      </c>
    </row>
    <row r="10" s="2" customFormat="1" ht="12" customHeight="1">
      <c r="A10" s="36"/>
      <c r="B10" s="42"/>
      <c r="C10" s="36"/>
      <c r="D10" s="150" t="s">
        <v>302</v>
      </c>
      <c r="E10" s="36"/>
      <c r="F10" s="36"/>
      <c r="G10" s="36"/>
      <c r="H10" s="36"/>
      <c r="I10" s="152"/>
      <c r="J10" s="36"/>
      <c r="K10" s="36"/>
      <c r="L10" s="61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  <c r="AZ10" s="266" t="s">
        <v>303</v>
      </c>
      <c r="BA10" s="266" t="s">
        <v>303</v>
      </c>
      <c r="BB10" s="266" t="s">
        <v>1</v>
      </c>
      <c r="BC10" s="266" t="s">
        <v>969</v>
      </c>
      <c r="BD10" s="266" t="s">
        <v>95</v>
      </c>
    </row>
    <row r="11" s="2" customFormat="1" ht="16.5" customHeight="1">
      <c r="A11" s="36"/>
      <c r="B11" s="42"/>
      <c r="C11" s="36"/>
      <c r="D11" s="36"/>
      <c r="E11" s="153" t="s">
        <v>970</v>
      </c>
      <c r="F11" s="36"/>
      <c r="G11" s="36"/>
      <c r="H11" s="36"/>
      <c r="I11" s="152"/>
      <c r="J11" s="36"/>
      <c r="K11" s="36"/>
      <c r="L11" s="61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>
      <c r="A12" s="36"/>
      <c r="B12" s="42"/>
      <c r="C12" s="36"/>
      <c r="D12" s="36"/>
      <c r="E12" s="36"/>
      <c r="F12" s="36"/>
      <c r="G12" s="36"/>
      <c r="H12" s="36"/>
      <c r="I12" s="152"/>
      <c r="J12" s="36"/>
      <c r="K12" s="36"/>
      <c r="L12" s="61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2" customHeight="1">
      <c r="A13" s="36"/>
      <c r="B13" s="42"/>
      <c r="C13" s="36"/>
      <c r="D13" s="150" t="s">
        <v>17</v>
      </c>
      <c r="E13" s="36"/>
      <c r="F13" s="139" t="s">
        <v>1</v>
      </c>
      <c r="G13" s="36"/>
      <c r="H13" s="36"/>
      <c r="I13" s="154" t="s">
        <v>18</v>
      </c>
      <c r="J13" s="139" t="s">
        <v>1</v>
      </c>
      <c r="K13" s="36"/>
      <c r="L13" s="61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50" t="s">
        <v>19</v>
      </c>
      <c r="E14" s="36"/>
      <c r="F14" s="139" t="s">
        <v>20</v>
      </c>
      <c r="G14" s="36"/>
      <c r="H14" s="36"/>
      <c r="I14" s="154" t="s">
        <v>21</v>
      </c>
      <c r="J14" s="155" t="str">
        <f>'Rekapitulace stavby'!AN8</f>
        <v>7. 11. 2019</v>
      </c>
      <c r="K14" s="36"/>
      <c r="L14" s="61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21.84" customHeight="1">
      <c r="A15" s="36"/>
      <c r="B15" s="42"/>
      <c r="C15" s="36"/>
      <c r="D15" s="156" t="s">
        <v>180</v>
      </c>
      <c r="E15" s="36"/>
      <c r="F15" s="157" t="s">
        <v>971</v>
      </c>
      <c r="G15" s="36"/>
      <c r="H15" s="36"/>
      <c r="I15" s="158" t="s">
        <v>182</v>
      </c>
      <c r="J15" s="157" t="s">
        <v>183</v>
      </c>
      <c r="K15" s="36"/>
      <c r="L15" s="61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12" customHeight="1">
      <c r="A16" s="36"/>
      <c r="B16" s="42"/>
      <c r="C16" s="36"/>
      <c r="D16" s="150" t="s">
        <v>23</v>
      </c>
      <c r="E16" s="36"/>
      <c r="F16" s="36"/>
      <c r="G16" s="36"/>
      <c r="H16" s="36"/>
      <c r="I16" s="154" t="s">
        <v>24</v>
      </c>
      <c r="J16" s="139" t="str">
        <f>IF('Rekapitulace stavby'!AN10="","",'Rekapitulace stavby'!AN10)</f>
        <v/>
      </c>
      <c r="K16" s="36"/>
      <c r="L16" s="61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8" customHeight="1">
      <c r="A17" s="36"/>
      <c r="B17" s="42"/>
      <c r="C17" s="36"/>
      <c r="D17" s="36"/>
      <c r="E17" s="139" t="str">
        <f>IF('Rekapitulace stavby'!E11="","",'Rekapitulace stavby'!E11)</f>
        <v xml:space="preserve"> </v>
      </c>
      <c r="F17" s="36"/>
      <c r="G17" s="36"/>
      <c r="H17" s="36"/>
      <c r="I17" s="154" t="s">
        <v>25</v>
      </c>
      <c r="J17" s="139" t="str">
        <f>IF('Rekapitulace stavby'!AN11="","",'Rekapitulace stavby'!AN11)</f>
        <v/>
      </c>
      <c r="K17" s="36"/>
      <c r="L17" s="61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6.96" customHeight="1">
      <c r="A18" s="36"/>
      <c r="B18" s="42"/>
      <c r="C18" s="36"/>
      <c r="D18" s="36"/>
      <c r="E18" s="36"/>
      <c r="F18" s="36"/>
      <c r="G18" s="36"/>
      <c r="H18" s="36"/>
      <c r="I18" s="152"/>
      <c r="J18" s="36"/>
      <c r="K18" s="36"/>
      <c r="L18" s="61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12" customHeight="1">
      <c r="A19" s="36"/>
      <c r="B19" s="42"/>
      <c r="C19" s="36"/>
      <c r="D19" s="150" t="s">
        <v>26</v>
      </c>
      <c r="E19" s="36"/>
      <c r="F19" s="36"/>
      <c r="G19" s="36"/>
      <c r="H19" s="36"/>
      <c r="I19" s="154" t="s">
        <v>24</v>
      </c>
      <c r="J19" s="31" t="str">
        <f>'Rekapitulace stavby'!AN13</f>
        <v>Vyplň údaj</v>
      </c>
      <c r="K19" s="36"/>
      <c r="L19" s="61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8" customHeight="1">
      <c r="A20" s="36"/>
      <c r="B20" s="42"/>
      <c r="C20" s="36"/>
      <c r="D20" s="36"/>
      <c r="E20" s="31" t="str">
        <f>'Rekapitulace stavby'!E14</f>
        <v>Vyplň údaj</v>
      </c>
      <c r="F20" s="139"/>
      <c r="G20" s="139"/>
      <c r="H20" s="139"/>
      <c r="I20" s="154" t="s">
        <v>25</v>
      </c>
      <c r="J20" s="31" t="str">
        <f>'Rekapitulace stavby'!AN14</f>
        <v>Vyplň údaj</v>
      </c>
      <c r="K20" s="36"/>
      <c r="L20" s="61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6.96" customHeight="1">
      <c r="A21" s="36"/>
      <c r="B21" s="42"/>
      <c r="C21" s="36"/>
      <c r="D21" s="36"/>
      <c r="E21" s="36"/>
      <c r="F21" s="36"/>
      <c r="G21" s="36"/>
      <c r="H21" s="36"/>
      <c r="I21" s="152"/>
      <c r="J21" s="36"/>
      <c r="K21" s="36"/>
      <c r="L21" s="61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12" customHeight="1">
      <c r="A22" s="36"/>
      <c r="B22" s="42"/>
      <c r="C22" s="36"/>
      <c r="D22" s="150" t="s">
        <v>28</v>
      </c>
      <c r="E22" s="36"/>
      <c r="F22" s="36"/>
      <c r="G22" s="36"/>
      <c r="H22" s="36"/>
      <c r="I22" s="154" t="s">
        <v>24</v>
      </c>
      <c r="J22" s="139" t="str">
        <f>IF('Rekapitulace stavby'!AN16="","",'Rekapitulace stavby'!AN16)</f>
        <v/>
      </c>
      <c r="K22" s="36"/>
      <c r="L22" s="61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8" customHeight="1">
      <c r="A23" s="36"/>
      <c r="B23" s="42"/>
      <c r="C23" s="36"/>
      <c r="D23" s="36"/>
      <c r="E23" s="139" t="str">
        <f>IF('Rekapitulace stavby'!E17="","",'Rekapitulace stavby'!E17)</f>
        <v xml:space="preserve"> </v>
      </c>
      <c r="F23" s="36"/>
      <c r="G23" s="36"/>
      <c r="H23" s="36"/>
      <c r="I23" s="154" t="s">
        <v>25</v>
      </c>
      <c r="J23" s="139" t="str">
        <f>IF('Rekapitulace stavby'!AN17="","",'Rekapitulace stavby'!AN17)</f>
        <v/>
      </c>
      <c r="K23" s="36"/>
      <c r="L23" s="61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6.96" customHeight="1">
      <c r="A24" s="36"/>
      <c r="B24" s="42"/>
      <c r="C24" s="36"/>
      <c r="D24" s="36"/>
      <c r="E24" s="36"/>
      <c r="F24" s="36"/>
      <c r="G24" s="36"/>
      <c r="H24" s="36"/>
      <c r="I24" s="152"/>
      <c r="J24" s="36"/>
      <c r="K24" s="36"/>
      <c r="L24" s="61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12" customHeight="1">
      <c r="A25" s="36"/>
      <c r="B25" s="42"/>
      <c r="C25" s="36"/>
      <c r="D25" s="150" t="s">
        <v>30</v>
      </c>
      <c r="E25" s="36"/>
      <c r="F25" s="36"/>
      <c r="G25" s="36"/>
      <c r="H25" s="36"/>
      <c r="I25" s="154" t="s">
        <v>24</v>
      </c>
      <c r="J25" s="139" t="str">
        <f>IF('Rekapitulace stavby'!AN19="","",'Rekapitulace stavby'!AN19)</f>
        <v/>
      </c>
      <c r="K25" s="36"/>
      <c r="L25" s="61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8" customHeight="1">
      <c r="A26" s="36"/>
      <c r="B26" s="42"/>
      <c r="C26" s="36"/>
      <c r="D26" s="36"/>
      <c r="E26" s="139" t="str">
        <f>IF('Rekapitulace stavby'!E20="","",'Rekapitulace stavby'!E20)</f>
        <v xml:space="preserve"> </v>
      </c>
      <c r="F26" s="36"/>
      <c r="G26" s="36"/>
      <c r="H26" s="36"/>
      <c r="I26" s="154" t="s">
        <v>25</v>
      </c>
      <c r="J26" s="139" t="str">
        <f>IF('Rekapitulace stavby'!AN20="","",'Rekapitulace stavby'!AN20)</f>
        <v/>
      </c>
      <c r="K26" s="36"/>
      <c r="L26" s="61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2" customFormat="1" ht="6.96" customHeight="1">
      <c r="A27" s="36"/>
      <c r="B27" s="42"/>
      <c r="C27" s="36"/>
      <c r="D27" s="36"/>
      <c r="E27" s="36"/>
      <c r="F27" s="36"/>
      <c r="G27" s="36"/>
      <c r="H27" s="36"/>
      <c r="I27" s="152"/>
      <c r="J27" s="36"/>
      <c r="K27" s="36"/>
      <c r="L27" s="61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s="2" customFormat="1" ht="12" customHeight="1">
      <c r="A28" s="36"/>
      <c r="B28" s="42"/>
      <c r="C28" s="36"/>
      <c r="D28" s="150" t="s">
        <v>31</v>
      </c>
      <c r="E28" s="36"/>
      <c r="F28" s="36"/>
      <c r="G28" s="36"/>
      <c r="H28" s="36"/>
      <c r="I28" s="152"/>
      <c r="J28" s="36"/>
      <c r="K28" s="36"/>
      <c r="L28" s="61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8" customFormat="1" ht="16.5" customHeight="1">
      <c r="A29" s="159"/>
      <c r="B29" s="160"/>
      <c r="C29" s="159"/>
      <c r="D29" s="159"/>
      <c r="E29" s="161" t="s">
        <v>1</v>
      </c>
      <c r="F29" s="161"/>
      <c r="G29" s="161"/>
      <c r="H29" s="161"/>
      <c r="I29" s="162"/>
      <c r="J29" s="159"/>
      <c r="K29" s="159"/>
      <c r="L29" s="163"/>
      <c r="S29" s="159"/>
      <c r="T29" s="159"/>
      <c r="U29" s="159"/>
      <c r="V29" s="159"/>
      <c r="W29" s="159"/>
      <c r="X29" s="159"/>
      <c r="Y29" s="159"/>
      <c r="Z29" s="159"/>
      <c r="AA29" s="159"/>
      <c r="AB29" s="159"/>
      <c r="AC29" s="159"/>
      <c r="AD29" s="159"/>
      <c r="AE29" s="159"/>
    </row>
    <row r="30" s="2" customFormat="1" ht="6.96" customHeight="1">
      <c r="A30" s="36"/>
      <c r="B30" s="42"/>
      <c r="C30" s="36"/>
      <c r="D30" s="36"/>
      <c r="E30" s="36"/>
      <c r="F30" s="36"/>
      <c r="G30" s="36"/>
      <c r="H30" s="36"/>
      <c r="I30" s="152"/>
      <c r="J30" s="36"/>
      <c r="K30" s="36"/>
      <c r="L30" s="61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64"/>
      <c r="E31" s="164"/>
      <c r="F31" s="164"/>
      <c r="G31" s="164"/>
      <c r="H31" s="164"/>
      <c r="I31" s="165"/>
      <c r="J31" s="164"/>
      <c r="K31" s="164"/>
      <c r="L31" s="61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25.44" customHeight="1">
      <c r="A32" s="36"/>
      <c r="B32" s="42"/>
      <c r="C32" s="36"/>
      <c r="D32" s="166" t="s">
        <v>32</v>
      </c>
      <c r="E32" s="36"/>
      <c r="F32" s="36"/>
      <c r="G32" s="36"/>
      <c r="H32" s="36"/>
      <c r="I32" s="152"/>
      <c r="J32" s="167">
        <f>ROUND(J124, 2)</f>
        <v>0</v>
      </c>
      <c r="K32" s="36"/>
      <c r="L32" s="61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6.96" customHeight="1">
      <c r="A33" s="36"/>
      <c r="B33" s="42"/>
      <c r="C33" s="36"/>
      <c r="D33" s="164"/>
      <c r="E33" s="164"/>
      <c r="F33" s="164"/>
      <c r="G33" s="164"/>
      <c r="H33" s="164"/>
      <c r="I33" s="165"/>
      <c r="J33" s="164"/>
      <c r="K33" s="164"/>
      <c r="L33" s="61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36"/>
      <c r="F34" s="168" t="s">
        <v>34</v>
      </c>
      <c r="G34" s="36"/>
      <c r="H34" s="36"/>
      <c r="I34" s="169" t="s">
        <v>33</v>
      </c>
      <c r="J34" s="168" t="s">
        <v>35</v>
      </c>
      <c r="K34" s="36"/>
      <c r="L34" s="61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="2" customFormat="1" ht="14.4" customHeight="1">
      <c r="A35" s="36"/>
      <c r="B35" s="42"/>
      <c r="C35" s="36"/>
      <c r="D35" s="170" t="s">
        <v>36</v>
      </c>
      <c r="E35" s="150" t="s">
        <v>37</v>
      </c>
      <c r="F35" s="171">
        <f>ROUND((SUM(BE124:BE214)),  2)</f>
        <v>0</v>
      </c>
      <c r="G35" s="36"/>
      <c r="H35" s="36"/>
      <c r="I35" s="172">
        <v>0.20999999999999999</v>
      </c>
      <c r="J35" s="171">
        <f>ROUND(((SUM(BE124:BE214))*I35),  2)</f>
        <v>0</v>
      </c>
      <c r="K35" s="36"/>
      <c r="L35" s="61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="2" customFormat="1" ht="14.4" customHeight="1">
      <c r="A36" s="36"/>
      <c r="B36" s="42"/>
      <c r="C36" s="36"/>
      <c r="D36" s="36"/>
      <c r="E36" s="150" t="s">
        <v>38</v>
      </c>
      <c r="F36" s="171">
        <f>ROUND((SUM(BF124:BF214)),  2)</f>
        <v>0</v>
      </c>
      <c r="G36" s="36"/>
      <c r="H36" s="36"/>
      <c r="I36" s="172">
        <v>0.14999999999999999</v>
      </c>
      <c r="J36" s="171">
        <f>ROUND(((SUM(BF124:BF214))*I36),  2)</f>
        <v>0</v>
      </c>
      <c r="K36" s="36"/>
      <c r="L36" s="61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50" t="s">
        <v>39</v>
      </c>
      <c r="F37" s="171">
        <f>ROUND((SUM(BG124:BG214)),  2)</f>
        <v>0</v>
      </c>
      <c r="G37" s="36"/>
      <c r="H37" s="36"/>
      <c r="I37" s="172">
        <v>0.20999999999999999</v>
      </c>
      <c r="J37" s="171">
        <f>0</f>
        <v>0</v>
      </c>
      <c r="K37" s="36"/>
      <c r="L37" s="61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hidden="1" s="2" customFormat="1" ht="14.4" customHeight="1">
      <c r="A38" s="36"/>
      <c r="B38" s="42"/>
      <c r="C38" s="36"/>
      <c r="D38" s="36"/>
      <c r="E38" s="150" t="s">
        <v>40</v>
      </c>
      <c r="F38" s="171">
        <f>ROUND((SUM(BH124:BH214)),  2)</f>
        <v>0</v>
      </c>
      <c r="G38" s="36"/>
      <c r="H38" s="36"/>
      <c r="I38" s="172">
        <v>0.14999999999999999</v>
      </c>
      <c r="J38" s="171">
        <f>0</f>
        <v>0</v>
      </c>
      <c r="K38" s="36"/>
      <c r="L38" s="61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hidden="1" s="2" customFormat="1" ht="14.4" customHeight="1">
      <c r="A39" s="36"/>
      <c r="B39" s="42"/>
      <c r="C39" s="36"/>
      <c r="D39" s="36"/>
      <c r="E39" s="150" t="s">
        <v>41</v>
      </c>
      <c r="F39" s="171">
        <f>ROUND((SUM(BI124:BI214)),  2)</f>
        <v>0</v>
      </c>
      <c r="G39" s="36"/>
      <c r="H39" s="36"/>
      <c r="I39" s="172">
        <v>0</v>
      </c>
      <c r="J39" s="171">
        <f>0</f>
        <v>0</v>
      </c>
      <c r="K39" s="36"/>
      <c r="L39" s="61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6.96" customHeight="1">
      <c r="A40" s="36"/>
      <c r="B40" s="42"/>
      <c r="C40" s="36"/>
      <c r="D40" s="36"/>
      <c r="E40" s="36"/>
      <c r="F40" s="36"/>
      <c r="G40" s="36"/>
      <c r="H40" s="36"/>
      <c r="I40" s="152"/>
      <c r="J40" s="36"/>
      <c r="K40" s="36"/>
      <c r="L40" s="61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2" customFormat="1" ht="25.44" customHeight="1">
      <c r="A41" s="36"/>
      <c r="B41" s="42"/>
      <c r="C41" s="173"/>
      <c r="D41" s="174" t="s">
        <v>42</v>
      </c>
      <c r="E41" s="175"/>
      <c r="F41" s="175"/>
      <c r="G41" s="176" t="s">
        <v>43</v>
      </c>
      <c r="H41" s="177" t="s">
        <v>44</v>
      </c>
      <c r="I41" s="178"/>
      <c r="J41" s="179">
        <f>SUM(J32:J39)</f>
        <v>0</v>
      </c>
      <c r="K41" s="180"/>
      <c r="L41" s="61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s="2" customFormat="1" ht="14.4" customHeight="1">
      <c r="A42" s="36"/>
      <c r="B42" s="42"/>
      <c r="C42" s="36"/>
      <c r="D42" s="36"/>
      <c r="E42" s="36"/>
      <c r="F42" s="36"/>
      <c r="G42" s="36"/>
      <c r="H42" s="36"/>
      <c r="I42" s="152"/>
      <c r="J42" s="36"/>
      <c r="K42" s="36"/>
      <c r="L42" s="61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3" s="1" customFormat="1" ht="14.4" customHeight="1">
      <c r="B43" s="18"/>
      <c r="I43" s="144"/>
      <c r="L43" s="18"/>
    </row>
    <row r="44" s="1" customFormat="1" ht="14.4" customHeight="1">
      <c r="B44" s="18"/>
      <c r="I44" s="144"/>
      <c r="L44" s="18"/>
    </row>
    <row r="45" s="1" customFormat="1" ht="14.4" customHeight="1">
      <c r="B45" s="18"/>
      <c r="I45" s="144"/>
      <c r="L45" s="18"/>
    </row>
    <row r="46" s="1" customFormat="1" ht="14.4" customHeight="1">
      <c r="B46" s="18"/>
      <c r="I46" s="144"/>
      <c r="L46" s="18"/>
    </row>
    <row r="47" s="1" customFormat="1" ht="14.4" customHeight="1">
      <c r="B47" s="18"/>
      <c r="I47" s="144"/>
      <c r="L47" s="18"/>
    </row>
    <row r="48" s="1" customFormat="1" ht="14.4" customHeight="1">
      <c r="B48" s="18"/>
      <c r="I48" s="144"/>
      <c r="L48" s="18"/>
    </row>
    <row r="49" s="2" customFormat="1" ht="14.4" customHeight="1">
      <c r="B49" s="61"/>
      <c r="D49" s="181" t="s">
        <v>45</v>
      </c>
      <c r="E49" s="182"/>
      <c r="F49" s="182"/>
      <c r="G49" s="181" t="s">
        <v>46</v>
      </c>
      <c r="H49" s="182"/>
      <c r="I49" s="183"/>
      <c r="J49" s="182"/>
      <c r="K49" s="182"/>
      <c r="L49" s="61"/>
    </row>
    <row r="50">
      <c r="B50" s="18"/>
      <c r="L50" s="18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 s="2" customFormat="1">
      <c r="A60" s="36"/>
      <c r="B60" s="42"/>
      <c r="C60" s="36"/>
      <c r="D60" s="184" t="s">
        <v>47</v>
      </c>
      <c r="E60" s="185"/>
      <c r="F60" s="186" t="s">
        <v>48</v>
      </c>
      <c r="G60" s="184" t="s">
        <v>47</v>
      </c>
      <c r="H60" s="185"/>
      <c r="I60" s="187"/>
      <c r="J60" s="188" t="s">
        <v>48</v>
      </c>
      <c r="K60" s="185"/>
      <c r="L60" s="61"/>
      <c r="S60" s="36"/>
      <c r="T60" s="36"/>
      <c r="U60" s="36"/>
      <c r="V60" s="36"/>
      <c r="W60" s="36"/>
      <c r="X60" s="36"/>
      <c r="Y60" s="36"/>
      <c r="Z60" s="36"/>
      <c r="AA60" s="36"/>
      <c r="AB60" s="36"/>
      <c r="AC60" s="36"/>
      <c r="AD60" s="36"/>
      <c r="AE60" s="36"/>
    </row>
    <row r="61">
      <c r="B61" s="18"/>
      <c r="L61" s="18"/>
    </row>
    <row r="62">
      <c r="B62" s="18"/>
      <c r="L62" s="18"/>
    </row>
    <row r="63">
      <c r="B63" s="18"/>
      <c r="L63" s="18"/>
    </row>
    <row r="64" s="2" customFormat="1">
      <c r="A64" s="36"/>
      <c r="B64" s="42"/>
      <c r="C64" s="36"/>
      <c r="D64" s="181" t="s">
        <v>49</v>
      </c>
      <c r="E64" s="189"/>
      <c r="F64" s="189"/>
      <c r="G64" s="181" t="s">
        <v>50</v>
      </c>
      <c r="H64" s="189"/>
      <c r="I64" s="190"/>
      <c r="J64" s="189"/>
      <c r="K64" s="189"/>
      <c r="L64" s="61"/>
      <c r="S64" s="36"/>
      <c r="T64" s="36"/>
      <c r="U64" s="36"/>
      <c r="V64" s="36"/>
      <c r="W64" s="36"/>
      <c r="X64" s="36"/>
      <c r="Y64" s="36"/>
      <c r="Z64" s="36"/>
      <c r="AA64" s="36"/>
      <c r="AB64" s="36"/>
      <c r="AC64" s="36"/>
      <c r="AD64" s="36"/>
      <c r="AE64" s="36"/>
    </row>
    <row r="65">
      <c r="B65" s="18"/>
      <c r="L65" s="18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 s="2" customFormat="1">
      <c r="A75" s="36"/>
      <c r="B75" s="42"/>
      <c r="C75" s="36"/>
      <c r="D75" s="184" t="s">
        <v>47</v>
      </c>
      <c r="E75" s="185"/>
      <c r="F75" s="186" t="s">
        <v>48</v>
      </c>
      <c r="G75" s="184" t="s">
        <v>47</v>
      </c>
      <c r="H75" s="185"/>
      <c r="I75" s="187"/>
      <c r="J75" s="188" t="s">
        <v>48</v>
      </c>
      <c r="K75" s="185"/>
      <c r="L75" s="61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="2" customFormat="1" ht="14.4" customHeight="1">
      <c r="A76" s="36"/>
      <c r="B76" s="191"/>
      <c r="C76" s="192"/>
      <c r="D76" s="192"/>
      <c r="E76" s="192"/>
      <c r="F76" s="192"/>
      <c r="G76" s="192"/>
      <c r="H76" s="192"/>
      <c r="I76" s="193"/>
      <c r="J76" s="192"/>
      <c r="K76" s="192"/>
      <c r="L76" s="61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80" s="2" customFormat="1" ht="6.96" customHeight="1">
      <c r="A80" s="36"/>
      <c r="B80" s="194"/>
      <c r="C80" s="195"/>
      <c r="D80" s="195"/>
      <c r="E80" s="195"/>
      <c r="F80" s="195"/>
      <c r="G80" s="195"/>
      <c r="H80" s="195"/>
      <c r="I80" s="196"/>
      <c r="J80" s="195"/>
      <c r="K80" s="195"/>
      <c r="L80" s="61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="2" customFormat="1" ht="24.96" customHeight="1">
      <c r="A81" s="36"/>
      <c r="B81" s="37"/>
      <c r="C81" s="21" t="s">
        <v>184</v>
      </c>
      <c r="D81" s="38"/>
      <c r="E81" s="38"/>
      <c r="F81" s="38"/>
      <c r="G81" s="38"/>
      <c r="H81" s="38"/>
      <c r="I81" s="152"/>
      <c r="J81" s="38"/>
      <c r="K81" s="38"/>
      <c r="L81" s="61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6.96" customHeight="1">
      <c r="A82" s="36"/>
      <c r="B82" s="37"/>
      <c r="C82" s="38"/>
      <c r="D82" s="38"/>
      <c r="E82" s="38"/>
      <c r="F82" s="38"/>
      <c r="G82" s="38"/>
      <c r="H82" s="38"/>
      <c r="I82" s="152"/>
      <c r="J82" s="38"/>
      <c r="K82" s="38"/>
      <c r="L82" s="61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12" customHeight="1">
      <c r="A83" s="36"/>
      <c r="B83" s="37"/>
      <c r="C83" s="30" t="s">
        <v>15</v>
      </c>
      <c r="D83" s="38"/>
      <c r="E83" s="38"/>
      <c r="F83" s="38"/>
      <c r="G83" s="38"/>
      <c r="H83" s="38"/>
      <c r="I83" s="152"/>
      <c r="J83" s="38"/>
      <c r="K83" s="38"/>
      <c r="L83" s="61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6.5" customHeight="1">
      <c r="A84" s="36"/>
      <c r="B84" s="37"/>
      <c r="C84" s="38"/>
      <c r="D84" s="38"/>
      <c r="E84" s="197" t="str">
        <f>E7</f>
        <v>,,Úprava projektové dokumentace na stavbu Modernizace silnice II/298 Býšť - hranice kraje, km 9,700</v>
      </c>
      <c r="F84" s="30"/>
      <c r="G84" s="30"/>
      <c r="H84" s="30"/>
      <c r="I84" s="152"/>
      <c r="J84" s="38"/>
      <c r="K84" s="38"/>
      <c r="L84" s="61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1" customFormat="1" ht="12" customHeight="1">
      <c r="B85" s="19"/>
      <c r="C85" s="30" t="s">
        <v>178</v>
      </c>
      <c r="D85" s="20"/>
      <c r="E85" s="20"/>
      <c r="F85" s="20"/>
      <c r="G85" s="20"/>
      <c r="H85" s="20"/>
      <c r="I85" s="144"/>
      <c r="J85" s="20"/>
      <c r="K85" s="20"/>
      <c r="L85" s="18"/>
    </row>
    <row r="86" s="2" customFormat="1" ht="16.5" customHeight="1">
      <c r="A86" s="36"/>
      <c r="B86" s="37"/>
      <c r="C86" s="38"/>
      <c r="D86" s="38"/>
      <c r="E86" s="197" t="s">
        <v>967</v>
      </c>
      <c r="F86" s="38"/>
      <c r="G86" s="38"/>
      <c r="H86" s="38"/>
      <c r="I86" s="152"/>
      <c r="J86" s="38"/>
      <c r="K86" s="38"/>
      <c r="L86" s="61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="2" customFormat="1" ht="12" customHeight="1">
      <c r="A87" s="36"/>
      <c r="B87" s="37"/>
      <c r="C87" s="30" t="s">
        <v>302</v>
      </c>
      <c r="D87" s="38"/>
      <c r="E87" s="38"/>
      <c r="F87" s="38"/>
      <c r="G87" s="38"/>
      <c r="H87" s="38"/>
      <c r="I87" s="152"/>
      <c r="J87" s="38"/>
      <c r="K87" s="38"/>
      <c r="L87" s="61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2" customFormat="1" ht="16.5" customHeight="1">
      <c r="A88" s="36"/>
      <c r="B88" s="37"/>
      <c r="C88" s="38"/>
      <c r="D88" s="38"/>
      <c r="E88" s="74" t="str">
        <f>E11</f>
        <v>SO 141.1 - Propustek 1 v km 0,826 66 - způsobilé výdaje na hlavní aktivitu projektu</v>
      </c>
      <c r="F88" s="38"/>
      <c r="G88" s="38"/>
      <c r="H88" s="38"/>
      <c r="I88" s="152"/>
      <c r="J88" s="38"/>
      <c r="K88" s="38"/>
      <c r="L88" s="61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="2" customFormat="1" ht="6.96" customHeight="1">
      <c r="A89" s="36"/>
      <c r="B89" s="37"/>
      <c r="C89" s="38"/>
      <c r="D89" s="38"/>
      <c r="E89" s="38"/>
      <c r="F89" s="38"/>
      <c r="G89" s="38"/>
      <c r="H89" s="38"/>
      <c r="I89" s="152"/>
      <c r="J89" s="38"/>
      <c r="K89" s="38"/>
      <c r="L89" s="61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="2" customFormat="1" ht="12" customHeight="1">
      <c r="A90" s="36"/>
      <c r="B90" s="37"/>
      <c r="C90" s="30" t="s">
        <v>19</v>
      </c>
      <c r="D90" s="38"/>
      <c r="E90" s="38"/>
      <c r="F90" s="25" t="str">
        <f>F14</f>
        <v xml:space="preserve"> </v>
      </c>
      <c r="G90" s="38"/>
      <c r="H90" s="38"/>
      <c r="I90" s="154" t="s">
        <v>21</v>
      </c>
      <c r="J90" s="77" t="str">
        <f>IF(J14="","",J14)</f>
        <v>7. 11. 2019</v>
      </c>
      <c r="K90" s="38"/>
      <c r="L90" s="61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="2" customFormat="1" ht="6.96" customHeight="1">
      <c r="A91" s="36"/>
      <c r="B91" s="37"/>
      <c r="C91" s="38"/>
      <c r="D91" s="38"/>
      <c r="E91" s="38"/>
      <c r="F91" s="38"/>
      <c r="G91" s="38"/>
      <c r="H91" s="38"/>
      <c r="I91" s="152"/>
      <c r="J91" s="38"/>
      <c r="K91" s="38"/>
      <c r="L91" s="61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="2" customFormat="1" ht="15.15" customHeight="1">
      <c r="A92" s="36"/>
      <c r="B92" s="37"/>
      <c r="C92" s="30" t="s">
        <v>23</v>
      </c>
      <c r="D92" s="38"/>
      <c r="E92" s="38"/>
      <c r="F92" s="25" t="str">
        <f>E17</f>
        <v xml:space="preserve"> </v>
      </c>
      <c r="G92" s="38"/>
      <c r="H92" s="38"/>
      <c r="I92" s="154" t="s">
        <v>28</v>
      </c>
      <c r="J92" s="34" t="str">
        <f>E23</f>
        <v xml:space="preserve"> </v>
      </c>
      <c r="K92" s="38"/>
      <c r="L92" s="61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="2" customFormat="1" ht="15.15" customHeight="1">
      <c r="A93" s="36"/>
      <c r="B93" s="37"/>
      <c r="C93" s="30" t="s">
        <v>26</v>
      </c>
      <c r="D93" s="38"/>
      <c r="E93" s="38"/>
      <c r="F93" s="25" t="str">
        <f>IF(E20="","",E20)</f>
        <v>Vyplň údaj</v>
      </c>
      <c r="G93" s="38"/>
      <c r="H93" s="38"/>
      <c r="I93" s="154" t="s">
        <v>30</v>
      </c>
      <c r="J93" s="34" t="str">
        <f>E26</f>
        <v xml:space="preserve"> </v>
      </c>
      <c r="K93" s="38"/>
      <c r="L93" s="61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="2" customFormat="1" ht="10.32" customHeight="1">
      <c r="A94" s="36"/>
      <c r="B94" s="37"/>
      <c r="C94" s="38"/>
      <c r="D94" s="38"/>
      <c r="E94" s="38"/>
      <c r="F94" s="38"/>
      <c r="G94" s="38"/>
      <c r="H94" s="38"/>
      <c r="I94" s="152"/>
      <c r="J94" s="38"/>
      <c r="K94" s="38"/>
      <c r="L94" s="61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="2" customFormat="1" ht="29.28" customHeight="1">
      <c r="A95" s="36"/>
      <c r="B95" s="37"/>
      <c r="C95" s="198" t="s">
        <v>185</v>
      </c>
      <c r="D95" s="199"/>
      <c r="E95" s="199"/>
      <c r="F95" s="199"/>
      <c r="G95" s="199"/>
      <c r="H95" s="199"/>
      <c r="I95" s="200"/>
      <c r="J95" s="201" t="s">
        <v>186</v>
      </c>
      <c r="K95" s="199"/>
      <c r="L95" s="61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="2" customFormat="1" ht="10.32" customHeight="1">
      <c r="A96" s="36"/>
      <c r="B96" s="37"/>
      <c r="C96" s="38"/>
      <c r="D96" s="38"/>
      <c r="E96" s="38"/>
      <c r="F96" s="38"/>
      <c r="G96" s="38"/>
      <c r="H96" s="38"/>
      <c r="I96" s="152"/>
      <c r="J96" s="38"/>
      <c r="K96" s="38"/>
      <c r="L96" s="61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</row>
    <row r="97" s="2" customFormat="1" ht="22.8" customHeight="1">
      <c r="A97" s="36"/>
      <c r="B97" s="37"/>
      <c r="C97" s="202" t="s">
        <v>187</v>
      </c>
      <c r="D97" s="38"/>
      <c r="E97" s="38"/>
      <c r="F97" s="38"/>
      <c r="G97" s="38"/>
      <c r="H97" s="38"/>
      <c r="I97" s="152"/>
      <c r="J97" s="108">
        <f>J124</f>
        <v>0</v>
      </c>
      <c r="K97" s="38"/>
      <c r="L97" s="61"/>
      <c r="S97" s="36"/>
      <c r="T97" s="36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U97" s="15" t="s">
        <v>82</v>
      </c>
    </row>
    <row r="98" s="9" customFormat="1" ht="24.96" customHeight="1">
      <c r="A98" s="9"/>
      <c r="B98" s="203"/>
      <c r="C98" s="204"/>
      <c r="D98" s="205" t="s">
        <v>188</v>
      </c>
      <c r="E98" s="206"/>
      <c r="F98" s="206"/>
      <c r="G98" s="206"/>
      <c r="H98" s="206"/>
      <c r="I98" s="207"/>
      <c r="J98" s="208">
        <f>J125</f>
        <v>0</v>
      </c>
      <c r="K98" s="204"/>
      <c r="L98" s="209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9" customFormat="1" ht="24.96" customHeight="1">
      <c r="A99" s="9"/>
      <c r="B99" s="203"/>
      <c r="C99" s="204"/>
      <c r="D99" s="205" t="s">
        <v>253</v>
      </c>
      <c r="E99" s="206"/>
      <c r="F99" s="206"/>
      <c r="G99" s="206"/>
      <c r="H99" s="206"/>
      <c r="I99" s="207"/>
      <c r="J99" s="208">
        <f>J137</f>
        <v>0</v>
      </c>
      <c r="K99" s="204"/>
      <c r="L99" s="209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203"/>
      <c r="C100" s="204"/>
      <c r="D100" s="205" t="s">
        <v>490</v>
      </c>
      <c r="E100" s="206"/>
      <c r="F100" s="206"/>
      <c r="G100" s="206"/>
      <c r="H100" s="206"/>
      <c r="I100" s="207"/>
      <c r="J100" s="208">
        <f>J173</f>
        <v>0</v>
      </c>
      <c r="K100" s="204"/>
      <c r="L100" s="209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9" customFormat="1" ht="24.96" customHeight="1">
      <c r="A101" s="9"/>
      <c r="B101" s="203"/>
      <c r="C101" s="204"/>
      <c r="D101" s="205" t="s">
        <v>491</v>
      </c>
      <c r="E101" s="206"/>
      <c r="F101" s="206"/>
      <c r="G101" s="206"/>
      <c r="H101" s="206"/>
      <c r="I101" s="207"/>
      <c r="J101" s="208">
        <f>J195</f>
        <v>0</v>
      </c>
      <c r="K101" s="204"/>
      <c r="L101" s="209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9" customFormat="1" ht="24.96" customHeight="1">
      <c r="A102" s="9"/>
      <c r="B102" s="203"/>
      <c r="C102" s="204"/>
      <c r="D102" s="205" t="s">
        <v>254</v>
      </c>
      <c r="E102" s="206"/>
      <c r="F102" s="206"/>
      <c r="G102" s="206"/>
      <c r="H102" s="206"/>
      <c r="I102" s="207"/>
      <c r="J102" s="208">
        <f>J200</f>
        <v>0</v>
      </c>
      <c r="K102" s="204"/>
      <c r="L102" s="209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2" customFormat="1" ht="21.84" customHeight="1">
      <c r="A103" s="36"/>
      <c r="B103" s="37"/>
      <c r="C103" s="38"/>
      <c r="D103" s="38"/>
      <c r="E103" s="38"/>
      <c r="F103" s="38"/>
      <c r="G103" s="38"/>
      <c r="H103" s="38"/>
      <c r="I103" s="152"/>
      <c r="J103" s="38"/>
      <c r="K103" s="38"/>
      <c r="L103" s="61"/>
      <c r="S103" s="36"/>
      <c r="T103" s="36"/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</row>
    <row r="104" s="2" customFormat="1" ht="6.96" customHeight="1">
      <c r="A104" s="36"/>
      <c r="B104" s="64"/>
      <c r="C104" s="65"/>
      <c r="D104" s="65"/>
      <c r="E104" s="65"/>
      <c r="F104" s="65"/>
      <c r="G104" s="65"/>
      <c r="H104" s="65"/>
      <c r="I104" s="193"/>
      <c r="J104" s="65"/>
      <c r="K104" s="65"/>
      <c r="L104" s="61"/>
      <c r="S104" s="36"/>
      <c r="T104" s="36"/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</row>
    <row r="108" s="2" customFormat="1" ht="6.96" customHeight="1">
      <c r="A108" s="36"/>
      <c r="B108" s="66"/>
      <c r="C108" s="67"/>
      <c r="D108" s="67"/>
      <c r="E108" s="67"/>
      <c r="F108" s="67"/>
      <c r="G108" s="67"/>
      <c r="H108" s="67"/>
      <c r="I108" s="196"/>
      <c r="J108" s="67"/>
      <c r="K108" s="67"/>
      <c r="L108" s="61"/>
      <c r="S108" s="36"/>
      <c r="T108" s="36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</row>
    <row r="109" s="2" customFormat="1" ht="24.96" customHeight="1">
      <c r="A109" s="36"/>
      <c r="B109" s="37"/>
      <c r="C109" s="21" t="s">
        <v>189</v>
      </c>
      <c r="D109" s="38"/>
      <c r="E109" s="38"/>
      <c r="F109" s="38"/>
      <c r="G109" s="38"/>
      <c r="H109" s="38"/>
      <c r="I109" s="152"/>
      <c r="J109" s="38"/>
      <c r="K109" s="38"/>
      <c r="L109" s="61"/>
      <c r="S109" s="36"/>
      <c r="T109" s="36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</row>
    <row r="110" s="2" customFormat="1" ht="6.96" customHeight="1">
      <c r="A110" s="36"/>
      <c r="B110" s="37"/>
      <c r="C110" s="38"/>
      <c r="D110" s="38"/>
      <c r="E110" s="38"/>
      <c r="F110" s="38"/>
      <c r="G110" s="38"/>
      <c r="H110" s="38"/>
      <c r="I110" s="152"/>
      <c r="J110" s="38"/>
      <c r="K110" s="38"/>
      <c r="L110" s="61"/>
      <c r="S110" s="36"/>
      <c r="T110" s="36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</row>
    <row r="111" s="2" customFormat="1" ht="12" customHeight="1">
      <c r="A111" s="36"/>
      <c r="B111" s="37"/>
      <c r="C111" s="30" t="s">
        <v>15</v>
      </c>
      <c r="D111" s="38"/>
      <c r="E111" s="38"/>
      <c r="F111" s="38"/>
      <c r="G111" s="38"/>
      <c r="H111" s="38"/>
      <c r="I111" s="152"/>
      <c r="J111" s="38"/>
      <c r="K111" s="38"/>
      <c r="L111" s="61"/>
      <c r="S111" s="36"/>
      <c r="T111" s="36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</row>
    <row r="112" s="2" customFormat="1" ht="16.5" customHeight="1">
      <c r="A112" s="36"/>
      <c r="B112" s="37"/>
      <c r="C112" s="38"/>
      <c r="D112" s="38"/>
      <c r="E112" s="197" t="str">
        <f>E7</f>
        <v>,,Úprava projektové dokumentace na stavbu Modernizace silnice II/298 Býšť - hranice kraje, km 9,700</v>
      </c>
      <c r="F112" s="30"/>
      <c r="G112" s="30"/>
      <c r="H112" s="30"/>
      <c r="I112" s="152"/>
      <c r="J112" s="38"/>
      <c r="K112" s="38"/>
      <c r="L112" s="61"/>
      <c r="S112" s="36"/>
      <c r="T112" s="36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</row>
    <row r="113" s="1" customFormat="1" ht="12" customHeight="1">
      <c r="B113" s="19"/>
      <c r="C113" s="30" t="s">
        <v>178</v>
      </c>
      <c r="D113" s="20"/>
      <c r="E113" s="20"/>
      <c r="F113" s="20"/>
      <c r="G113" s="20"/>
      <c r="H113" s="20"/>
      <c r="I113" s="144"/>
      <c r="J113" s="20"/>
      <c r="K113" s="20"/>
      <c r="L113" s="18"/>
    </row>
    <row r="114" s="2" customFormat="1" ht="16.5" customHeight="1">
      <c r="A114" s="36"/>
      <c r="B114" s="37"/>
      <c r="C114" s="38"/>
      <c r="D114" s="38"/>
      <c r="E114" s="197" t="s">
        <v>967</v>
      </c>
      <c r="F114" s="38"/>
      <c r="G114" s="38"/>
      <c r="H114" s="38"/>
      <c r="I114" s="152"/>
      <c r="J114" s="38"/>
      <c r="K114" s="38"/>
      <c r="L114" s="61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</row>
    <row r="115" s="2" customFormat="1" ht="12" customHeight="1">
      <c r="A115" s="36"/>
      <c r="B115" s="37"/>
      <c r="C115" s="30" t="s">
        <v>302</v>
      </c>
      <c r="D115" s="38"/>
      <c r="E115" s="38"/>
      <c r="F115" s="38"/>
      <c r="G115" s="38"/>
      <c r="H115" s="38"/>
      <c r="I115" s="152"/>
      <c r="J115" s="38"/>
      <c r="K115" s="38"/>
      <c r="L115" s="61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</row>
    <row r="116" s="2" customFormat="1" ht="16.5" customHeight="1">
      <c r="A116" s="36"/>
      <c r="B116" s="37"/>
      <c r="C116" s="38"/>
      <c r="D116" s="38"/>
      <c r="E116" s="74" t="str">
        <f>E11</f>
        <v>SO 141.1 - Propustek 1 v km 0,826 66 - způsobilé výdaje na hlavní aktivitu projektu</v>
      </c>
      <c r="F116" s="38"/>
      <c r="G116" s="38"/>
      <c r="H116" s="38"/>
      <c r="I116" s="152"/>
      <c r="J116" s="38"/>
      <c r="K116" s="38"/>
      <c r="L116" s="61"/>
      <c r="S116" s="36"/>
      <c r="T116" s="36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</row>
    <row r="117" s="2" customFormat="1" ht="6.96" customHeight="1">
      <c r="A117" s="36"/>
      <c r="B117" s="37"/>
      <c r="C117" s="38"/>
      <c r="D117" s="38"/>
      <c r="E117" s="38"/>
      <c r="F117" s="38"/>
      <c r="G117" s="38"/>
      <c r="H117" s="38"/>
      <c r="I117" s="152"/>
      <c r="J117" s="38"/>
      <c r="K117" s="38"/>
      <c r="L117" s="61"/>
      <c r="S117" s="36"/>
      <c r="T117" s="36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</row>
    <row r="118" s="2" customFormat="1" ht="12" customHeight="1">
      <c r="A118" s="36"/>
      <c r="B118" s="37"/>
      <c r="C118" s="30" t="s">
        <v>19</v>
      </c>
      <c r="D118" s="38"/>
      <c r="E118" s="38"/>
      <c r="F118" s="25" t="str">
        <f>F14</f>
        <v xml:space="preserve"> </v>
      </c>
      <c r="G118" s="38"/>
      <c r="H118" s="38"/>
      <c r="I118" s="154" t="s">
        <v>21</v>
      </c>
      <c r="J118" s="77" t="str">
        <f>IF(J14="","",J14)</f>
        <v>7. 11. 2019</v>
      </c>
      <c r="K118" s="38"/>
      <c r="L118" s="61"/>
      <c r="S118" s="36"/>
      <c r="T118" s="36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</row>
    <row r="119" s="2" customFormat="1" ht="6.96" customHeight="1">
      <c r="A119" s="36"/>
      <c r="B119" s="37"/>
      <c r="C119" s="38"/>
      <c r="D119" s="38"/>
      <c r="E119" s="38"/>
      <c r="F119" s="38"/>
      <c r="G119" s="38"/>
      <c r="H119" s="38"/>
      <c r="I119" s="152"/>
      <c r="J119" s="38"/>
      <c r="K119" s="38"/>
      <c r="L119" s="61"/>
      <c r="S119" s="36"/>
      <c r="T119" s="36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</row>
    <row r="120" s="2" customFormat="1" ht="15.15" customHeight="1">
      <c r="A120" s="36"/>
      <c r="B120" s="37"/>
      <c r="C120" s="30" t="s">
        <v>23</v>
      </c>
      <c r="D120" s="38"/>
      <c r="E120" s="38"/>
      <c r="F120" s="25" t="str">
        <f>E17</f>
        <v xml:space="preserve"> </v>
      </c>
      <c r="G120" s="38"/>
      <c r="H120" s="38"/>
      <c r="I120" s="154" t="s">
        <v>28</v>
      </c>
      <c r="J120" s="34" t="str">
        <f>E23</f>
        <v xml:space="preserve"> </v>
      </c>
      <c r="K120" s="38"/>
      <c r="L120" s="61"/>
      <c r="S120" s="36"/>
      <c r="T120" s="36"/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</row>
    <row r="121" s="2" customFormat="1" ht="15.15" customHeight="1">
      <c r="A121" s="36"/>
      <c r="B121" s="37"/>
      <c r="C121" s="30" t="s">
        <v>26</v>
      </c>
      <c r="D121" s="38"/>
      <c r="E121" s="38"/>
      <c r="F121" s="25" t="str">
        <f>IF(E20="","",E20)</f>
        <v>Vyplň údaj</v>
      </c>
      <c r="G121" s="38"/>
      <c r="H121" s="38"/>
      <c r="I121" s="154" t="s">
        <v>30</v>
      </c>
      <c r="J121" s="34" t="str">
        <f>E26</f>
        <v xml:space="preserve"> </v>
      </c>
      <c r="K121" s="38"/>
      <c r="L121" s="61"/>
      <c r="S121" s="36"/>
      <c r="T121" s="36"/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</row>
    <row r="122" s="2" customFormat="1" ht="10.32" customHeight="1">
      <c r="A122" s="36"/>
      <c r="B122" s="37"/>
      <c r="C122" s="38"/>
      <c r="D122" s="38"/>
      <c r="E122" s="38"/>
      <c r="F122" s="38"/>
      <c r="G122" s="38"/>
      <c r="H122" s="38"/>
      <c r="I122" s="152"/>
      <c r="J122" s="38"/>
      <c r="K122" s="38"/>
      <c r="L122" s="61"/>
      <c r="S122" s="36"/>
      <c r="T122" s="36"/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</row>
    <row r="123" s="10" customFormat="1" ht="29.28" customHeight="1">
      <c r="A123" s="210"/>
      <c r="B123" s="211"/>
      <c r="C123" s="212" t="s">
        <v>190</v>
      </c>
      <c r="D123" s="213" t="s">
        <v>57</v>
      </c>
      <c r="E123" s="213" t="s">
        <v>53</v>
      </c>
      <c r="F123" s="213" t="s">
        <v>54</v>
      </c>
      <c r="G123" s="213" t="s">
        <v>191</v>
      </c>
      <c r="H123" s="213" t="s">
        <v>192</v>
      </c>
      <c r="I123" s="214" t="s">
        <v>193</v>
      </c>
      <c r="J123" s="213" t="s">
        <v>186</v>
      </c>
      <c r="K123" s="215" t="s">
        <v>194</v>
      </c>
      <c r="L123" s="216"/>
      <c r="M123" s="98" t="s">
        <v>1</v>
      </c>
      <c r="N123" s="99" t="s">
        <v>36</v>
      </c>
      <c r="O123" s="99" t="s">
        <v>195</v>
      </c>
      <c r="P123" s="99" t="s">
        <v>196</v>
      </c>
      <c r="Q123" s="99" t="s">
        <v>197</v>
      </c>
      <c r="R123" s="99" t="s">
        <v>198</v>
      </c>
      <c r="S123" s="99" t="s">
        <v>199</v>
      </c>
      <c r="T123" s="100" t="s">
        <v>200</v>
      </c>
      <c r="U123" s="210"/>
      <c r="V123" s="210"/>
      <c r="W123" s="210"/>
      <c r="X123" s="210"/>
      <c r="Y123" s="210"/>
      <c r="Z123" s="210"/>
      <c r="AA123" s="210"/>
      <c r="AB123" s="210"/>
      <c r="AC123" s="210"/>
      <c r="AD123" s="210"/>
      <c r="AE123" s="210"/>
    </row>
    <row r="124" s="2" customFormat="1" ht="22.8" customHeight="1">
      <c r="A124" s="36"/>
      <c r="B124" s="37"/>
      <c r="C124" s="105" t="s">
        <v>201</v>
      </c>
      <c r="D124" s="38"/>
      <c r="E124" s="38"/>
      <c r="F124" s="38"/>
      <c r="G124" s="38"/>
      <c r="H124" s="38"/>
      <c r="I124" s="152"/>
      <c r="J124" s="217">
        <f>BK124</f>
        <v>0</v>
      </c>
      <c r="K124" s="38"/>
      <c r="L124" s="42"/>
      <c r="M124" s="101"/>
      <c r="N124" s="218"/>
      <c r="O124" s="102"/>
      <c r="P124" s="219">
        <f>P125+P137+P173+P195+P200</f>
        <v>0</v>
      </c>
      <c r="Q124" s="102"/>
      <c r="R124" s="219">
        <f>R125+R137+R173+R195+R200</f>
        <v>0</v>
      </c>
      <c r="S124" s="102"/>
      <c r="T124" s="220">
        <f>T125+T137+T173+T195+T200</f>
        <v>0</v>
      </c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T124" s="15" t="s">
        <v>71</v>
      </c>
      <c r="AU124" s="15" t="s">
        <v>82</v>
      </c>
      <c r="BK124" s="221">
        <f>BK125+BK137+BK173+BK195+BK200</f>
        <v>0</v>
      </c>
    </row>
    <row r="125" s="11" customFormat="1" ht="25.92" customHeight="1">
      <c r="A125" s="11"/>
      <c r="B125" s="222"/>
      <c r="C125" s="223"/>
      <c r="D125" s="224" t="s">
        <v>71</v>
      </c>
      <c r="E125" s="225" t="s">
        <v>72</v>
      </c>
      <c r="F125" s="225" t="s">
        <v>202</v>
      </c>
      <c r="G125" s="223"/>
      <c r="H125" s="223"/>
      <c r="I125" s="226"/>
      <c r="J125" s="227">
        <f>BK125</f>
        <v>0</v>
      </c>
      <c r="K125" s="223"/>
      <c r="L125" s="228"/>
      <c r="M125" s="229"/>
      <c r="N125" s="230"/>
      <c r="O125" s="230"/>
      <c r="P125" s="231">
        <f>SUM(P126:P136)</f>
        <v>0</v>
      </c>
      <c r="Q125" s="230"/>
      <c r="R125" s="231">
        <f>SUM(R126:R136)</f>
        <v>0</v>
      </c>
      <c r="S125" s="230"/>
      <c r="T125" s="232">
        <f>SUM(T126:T136)</f>
        <v>0</v>
      </c>
      <c r="U125" s="11"/>
      <c r="V125" s="11"/>
      <c r="W125" s="11"/>
      <c r="X125" s="11"/>
      <c r="Y125" s="11"/>
      <c r="Z125" s="11"/>
      <c r="AA125" s="11"/>
      <c r="AB125" s="11"/>
      <c r="AC125" s="11"/>
      <c r="AD125" s="11"/>
      <c r="AE125" s="11"/>
      <c r="AR125" s="233" t="s">
        <v>80</v>
      </c>
      <c r="AT125" s="234" t="s">
        <v>71</v>
      </c>
      <c r="AU125" s="234" t="s">
        <v>72</v>
      </c>
      <c r="AY125" s="233" t="s">
        <v>203</v>
      </c>
      <c r="BK125" s="235">
        <f>SUM(BK126:BK136)</f>
        <v>0</v>
      </c>
    </row>
    <row r="126" s="2" customFormat="1" ht="16.5" customHeight="1">
      <c r="A126" s="36"/>
      <c r="B126" s="37"/>
      <c r="C126" s="236" t="s">
        <v>80</v>
      </c>
      <c r="D126" s="236" t="s">
        <v>204</v>
      </c>
      <c r="E126" s="237" t="s">
        <v>309</v>
      </c>
      <c r="F126" s="238" t="s">
        <v>310</v>
      </c>
      <c r="G126" s="239" t="s">
        <v>311</v>
      </c>
      <c r="H126" s="240">
        <v>31.050000000000001</v>
      </c>
      <c r="I126" s="241"/>
      <c r="J126" s="240">
        <f>ROUND(I126*H126,2)</f>
        <v>0</v>
      </c>
      <c r="K126" s="238" t="s">
        <v>208</v>
      </c>
      <c r="L126" s="42"/>
      <c r="M126" s="242" t="s">
        <v>1</v>
      </c>
      <c r="N126" s="243" t="s">
        <v>37</v>
      </c>
      <c r="O126" s="89"/>
      <c r="P126" s="244">
        <f>O126*H126</f>
        <v>0</v>
      </c>
      <c r="Q126" s="244">
        <v>0</v>
      </c>
      <c r="R126" s="244">
        <f>Q126*H126</f>
        <v>0</v>
      </c>
      <c r="S126" s="244">
        <v>0</v>
      </c>
      <c r="T126" s="245">
        <f>S126*H126</f>
        <v>0</v>
      </c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R126" s="246" t="s">
        <v>209</v>
      </c>
      <c r="AT126" s="246" t="s">
        <v>204</v>
      </c>
      <c r="AU126" s="246" t="s">
        <v>80</v>
      </c>
      <c r="AY126" s="15" t="s">
        <v>203</v>
      </c>
      <c r="BE126" s="247">
        <f>IF(N126="základní",J126,0)</f>
        <v>0</v>
      </c>
      <c r="BF126" s="247">
        <f>IF(N126="snížená",J126,0)</f>
        <v>0</v>
      </c>
      <c r="BG126" s="247">
        <f>IF(N126="zákl. přenesená",J126,0)</f>
        <v>0</v>
      </c>
      <c r="BH126" s="247">
        <f>IF(N126="sníž. přenesená",J126,0)</f>
        <v>0</v>
      </c>
      <c r="BI126" s="247">
        <f>IF(N126="nulová",J126,0)</f>
        <v>0</v>
      </c>
      <c r="BJ126" s="15" t="s">
        <v>80</v>
      </c>
      <c r="BK126" s="247">
        <f>ROUND(I126*H126,2)</f>
        <v>0</v>
      </c>
      <c r="BL126" s="15" t="s">
        <v>209</v>
      </c>
      <c r="BM126" s="246" t="s">
        <v>972</v>
      </c>
    </row>
    <row r="127" s="2" customFormat="1">
      <c r="A127" s="36"/>
      <c r="B127" s="37"/>
      <c r="C127" s="38"/>
      <c r="D127" s="248" t="s">
        <v>211</v>
      </c>
      <c r="E127" s="38"/>
      <c r="F127" s="249" t="s">
        <v>313</v>
      </c>
      <c r="G127" s="38"/>
      <c r="H127" s="38"/>
      <c r="I127" s="152"/>
      <c r="J127" s="38"/>
      <c r="K127" s="38"/>
      <c r="L127" s="42"/>
      <c r="M127" s="250"/>
      <c r="N127" s="251"/>
      <c r="O127" s="89"/>
      <c r="P127" s="89"/>
      <c r="Q127" s="89"/>
      <c r="R127" s="89"/>
      <c r="S127" s="89"/>
      <c r="T127" s="90"/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T127" s="15" t="s">
        <v>211</v>
      </c>
      <c r="AU127" s="15" t="s">
        <v>80</v>
      </c>
    </row>
    <row r="128" s="12" customFormat="1">
      <c r="A128" s="12"/>
      <c r="B128" s="252"/>
      <c r="C128" s="253"/>
      <c r="D128" s="248" t="s">
        <v>213</v>
      </c>
      <c r="E128" s="254" t="s">
        <v>973</v>
      </c>
      <c r="F128" s="255" t="s">
        <v>974</v>
      </c>
      <c r="G128" s="253"/>
      <c r="H128" s="256">
        <v>0</v>
      </c>
      <c r="I128" s="257"/>
      <c r="J128" s="253"/>
      <c r="K128" s="253"/>
      <c r="L128" s="258"/>
      <c r="M128" s="259"/>
      <c r="N128" s="260"/>
      <c r="O128" s="260"/>
      <c r="P128" s="260"/>
      <c r="Q128" s="260"/>
      <c r="R128" s="260"/>
      <c r="S128" s="260"/>
      <c r="T128" s="261"/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T128" s="262" t="s">
        <v>213</v>
      </c>
      <c r="AU128" s="262" t="s">
        <v>80</v>
      </c>
      <c r="AV128" s="12" t="s">
        <v>95</v>
      </c>
      <c r="AW128" s="12" t="s">
        <v>29</v>
      </c>
      <c r="AX128" s="12" t="s">
        <v>72</v>
      </c>
      <c r="AY128" s="262" t="s">
        <v>203</v>
      </c>
    </row>
    <row r="129" s="12" customFormat="1">
      <c r="A129" s="12"/>
      <c r="B129" s="252"/>
      <c r="C129" s="253"/>
      <c r="D129" s="248" t="s">
        <v>213</v>
      </c>
      <c r="E129" s="254" t="s">
        <v>963</v>
      </c>
      <c r="F129" s="255" t="s">
        <v>975</v>
      </c>
      <c r="G129" s="253"/>
      <c r="H129" s="256">
        <v>19.5</v>
      </c>
      <c r="I129" s="257"/>
      <c r="J129" s="253"/>
      <c r="K129" s="253"/>
      <c r="L129" s="258"/>
      <c r="M129" s="259"/>
      <c r="N129" s="260"/>
      <c r="O129" s="260"/>
      <c r="P129" s="260"/>
      <c r="Q129" s="260"/>
      <c r="R129" s="260"/>
      <c r="S129" s="260"/>
      <c r="T129" s="261"/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T129" s="262" t="s">
        <v>213</v>
      </c>
      <c r="AU129" s="262" t="s">
        <v>80</v>
      </c>
      <c r="AV129" s="12" t="s">
        <v>95</v>
      </c>
      <c r="AW129" s="12" t="s">
        <v>29</v>
      </c>
      <c r="AX129" s="12" t="s">
        <v>72</v>
      </c>
      <c r="AY129" s="262" t="s">
        <v>203</v>
      </c>
    </row>
    <row r="130" s="12" customFormat="1">
      <c r="A130" s="12"/>
      <c r="B130" s="252"/>
      <c r="C130" s="253"/>
      <c r="D130" s="248" t="s">
        <v>213</v>
      </c>
      <c r="E130" s="254" t="s">
        <v>965</v>
      </c>
      <c r="F130" s="255" t="s">
        <v>976</v>
      </c>
      <c r="G130" s="253"/>
      <c r="H130" s="256">
        <v>11.550000000000001</v>
      </c>
      <c r="I130" s="257"/>
      <c r="J130" s="253"/>
      <c r="K130" s="253"/>
      <c r="L130" s="258"/>
      <c r="M130" s="259"/>
      <c r="N130" s="260"/>
      <c r="O130" s="260"/>
      <c r="P130" s="260"/>
      <c r="Q130" s="260"/>
      <c r="R130" s="260"/>
      <c r="S130" s="260"/>
      <c r="T130" s="261"/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T130" s="262" t="s">
        <v>213</v>
      </c>
      <c r="AU130" s="262" t="s">
        <v>80</v>
      </c>
      <c r="AV130" s="12" t="s">
        <v>95</v>
      </c>
      <c r="AW130" s="12" t="s">
        <v>29</v>
      </c>
      <c r="AX130" s="12" t="s">
        <v>72</v>
      </c>
      <c r="AY130" s="262" t="s">
        <v>203</v>
      </c>
    </row>
    <row r="131" s="12" customFormat="1">
      <c r="A131" s="12"/>
      <c r="B131" s="252"/>
      <c r="C131" s="253"/>
      <c r="D131" s="248" t="s">
        <v>213</v>
      </c>
      <c r="E131" s="254" t="s">
        <v>977</v>
      </c>
      <c r="F131" s="255" t="s">
        <v>978</v>
      </c>
      <c r="G131" s="253"/>
      <c r="H131" s="256">
        <v>31.050000000000001</v>
      </c>
      <c r="I131" s="257"/>
      <c r="J131" s="253"/>
      <c r="K131" s="253"/>
      <c r="L131" s="258"/>
      <c r="M131" s="259"/>
      <c r="N131" s="260"/>
      <c r="O131" s="260"/>
      <c r="P131" s="260"/>
      <c r="Q131" s="260"/>
      <c r="R131" s="260"/>
      <c r="S131" s="260"/>
      <c r="T131" s="261"/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T131" s="262" t="s">
        <v>213</v>
      </c>
      <c r="AU131" s="262" t="s">
        <v>80</v>
      </c>
      <c r="AV131" s="12" t="s">
        <v>95</v>
      </c>
      <c r="AW131" s="12" t="s">
        <v>29</v>
      </c>
      <c r="AX131" s="12" t="s">
        <v>80</v>
      </c>
      <c r="AY131" s="262" t="s">
        <v>203</v>
      </c>
    </row>
    <row r="132" s="2" customFormat="1" ht="16.5" customHeight="1">
      <c r="A132" s="36"/>
      <c r="B132" s="37"/>
      <c r="C132" s="236" t="s">
        <v>95</v>
      </c>
      <c r="D132" s="236" t="s">
        <v>204</v>
      </c>
      <c r="E132" s="237" t="s">
        <v>319</v>
      </c>
      <c r="F132" s="238" t="s">
        <v>310</v>
      </c>
      <c r="G132" s="239" t="s">
        <v>311</v>
      </c>
      <c r="H132" s="240">
        <v>16.039999999999999</v>
      </c>
      <c r="I132" s="241"/>
      <c r="J132" s="240">
        <f>ROUND(I132*H132,2)</f>
        <v>0</v>
      </c>
      <c r="K132" s="238" t="s">
        <v>208</v>
      </c>
      <c r="L132" s="42"/>
      <c r="M132" s="242" t="s">
        <v>1</v>
      </c>
      <c r="N132" s="243" t="s">
        <v>37</v>
      </c>
      <c r="O132" s="89"/>
      <c r="P132" s="244">
        <f>O132*H132</f>
        <v>0</v>
      </c>
      <c r="Q132" s="244">
        <v>0</v>
      </c>
      <c r="R132" s="244">
        <f>Q132*H132</f>
        <v>0</v>
      </c>
      <c r="S132" s="244">
        <v>0</v>
      </c>
      <c r="T132" s="245">
        <f>S132*H132</f>
        <v>0</v>
      </c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R132" s="246" t="s">
        <v>209</v>
      </c>
      <c r="AT132" s="246" t="s">
        <v>204</v>
      </c>
      <c r="AU132" s="246" t="s">
        <v>80</v>
      </c>
      <c r="AY132" s="15" t="s">
        <v>203</v>
      </c>
      <c r="BE132" s="247">
        <f>IF(N132="základní",J132,0)</f>
        <v>0</v>
      </c>
      <c r="BF132" s="247">
        <f>IF(N132="snížená",J132,0)</f>
        <v>0</v>
      </c>
      <c r="BG132" s="247">
        <f>IF(N132="zákl. přenesená",J132,0)</f>
        <v>0</v>
      </c>
      <c r="BH132" s="247">
        <f>IF(N132="sníž. přenesená",J132,0)</f>
        <v>0</v>
      </c>
      <c r="BI132" s="247">
        <f>IF(N132="nulová",J132,0)</f>
        <v>0</v>
      </c>
      <c r="BJ132" s="15" t="s">
        <v>80</v>
      </c>
      <c r="BK132" s="247">
        <f>ROUND(I132*H132,2)</f>
        <v>0</v>
      </c>
      <c r="BL132" s="15" t="s">
        <v>209</v>
      </c>
      <c r="BM132" s="246" t="s">
        <v>979</v>
      </c>
    </row>
    <row r="133" s="2" customFormat="1">
      <c r="A133" s="36"/>
      <c r="B133" s="37"/>
      <c r="C133" s="38"/>
      <c r="D133" s="248" t="s">
        <v>211</v>
      </c>
      <c r="E133" s="38"/>
      <c r="F133" s="249" t="s">
        <v>313</v>
      </c>
      <c r="G133" s="38"/>
      <c r="H133" s="38"/>
      <c r="I133" s="152"/>
      <c r="J133" s="38"/>
      <c r="K133" s="38"/>
      <c r="L133" s="42"/>
      <c r="M133" s="250"/>
      <c r="N133" s="251"/>
      <c r="O133" s="89"/>
      <c r="P133" s="89"/>
      <c r="Q133" s="89"/>
      <c r="R133" s="89"/>
      <c r="S133" s="89"/>
      <c r="T133" s="90"/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T133" s="15" t="s">
        <v>211</v>
      </c>
      <c r="AU133" s="15" t="s">
        <v>80</v>
      </c>
    </row>
    <row r="134" s="12" customFormat="1">
      <c r="A134" s="12"/>
      <c r="B134" s="252"/>
      <c r="C134" s="253"/>
      <c r="D134" s="248" t="s">
        <v>213</v>
      </c>
      <c r="E134" s="254" t="s">
        <v>437</v>
      </c>
      <c r="F134" s="255" t="s">
        <v>980</v>
      </c>
      <c r="G134" s="253"/>
      <c r="H134" s="256">
        <v>15.84</v>
      </c>
      <c r="I134" s="257"/>
      <c r="J134" s="253"/>
      <c r="K134" s="253"/>
      <c r="L134" s="258"/>
      <c r="M134" s="259"/>
      <c r="N134" s="260"/>
      <c r="O134" s="260"/>
      <c r="P134" s="260"/>
      <c r="Q134" s="260"/>
      <c r="R134" s="260"/>
      <c r="S134" s="260"/>
      <c r="T134" s="261"/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T134" s="262" t="s">
        <v>213</v>
      </c>
      <c r="AU134" s="262" t="s">
        <v>80</v>
      </c>
      <c r="AV134" s="12" t="s">
        <v>95</v>
      </c>
      <c r="AW134" s="12" t="s">
        <v>29</v>
      </c>
      <c r="AX134" s="12" t="s">
        <v>72</v>
      </c>
      <c r="AY134" s="262" t="s">
        <v>203</v>
      </c>
    </row>
    <row r="135" s="12" customFormat="1">
      <c r="A135" s="12"/>
      <c r="B135" s="252"/>
      <c r="C135" s="253"/>
      <c r="D135" s="248" t="s">
        <v>213</v>
      </c>
      <c r="E135" s="254" t="s">
        <v>303</v>
      </c>
      <c r="F135" s="255" t="s">
        <v>981</v>
      </c>
      <c r="G135" s="253"/>
      <c r="H135" s="256">
        <v>0.20000000000000001</v>
      </c>
      <c r="I135" s="257"/>
      <c r="J135" s="253"/>
      <c r="K135" s="253"/>
      <c r="L135" s="258"/>
      <c r="M135" s="259"/>
      <c r="N135" s="260"/>
      <c r="O135" s="260"/>
      <c r="P135" s="260"/>
      <c r="Q135" s="260"/>
      <c r="R135" s="260"/>
      <c r="S135" s="260"/>
      <c r="T135" s="261"/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T135" s="262" t="s">
        <v>213</v>
      </c>
      <c r="AU135" s="262" t="s">
        <v>80</v>
      </c>
      <c r="AV135" s="12" t="s">
        <v>95</v>
      </c>
      <c r="AW135" s="12" t="s">
        <v>29</v>
      </c>
      <c r="AX135" s="12" t="s">
        <v>72</v>
      </c>
      <c r="AY135" s="262" t="s">
        <v>203</v>
      </c>
    </row>
    <row r="136" s="12" customFormat="1">
      <c r="A136" s="12"/>
      <c r="B136" s="252"/>
      <c r="C136" s="253"/>
      <c r="D136" s="248" t="s">
        <v>213</v>
      </c>
      <c r="E136" s="254" t="s">
        <v>306</v>
      </c>
      <c r="F136" s="255" t="s">
        <v>982</v>
      </c>
      <c r="G136" s="253"/>
      <c r="H136" s="256">
        <v>16.039999999999999</v>
      </c>
      <c r="I136" s="257"/>
      <c r="J136" s="253"/>
      <c r="K136" s="253"/>
      <c r="L136" s="258"/>
      <c r="M136" s="259"/>
      <c r="N136" s="260"/>
      <c r="O136" s="260"/>
      <c r="P136" s="260"/>
      <c r="Q136" s="260"/>
      <c r="R136" s="260"/>
      <c r="S136" s="260"/>
      <c r="T136" s="261"/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T136" s="262" t="s">
        <v>213</v>
      </c>
      <c r="AU136" s="262" t="s">
        <v>80</v>
      </c>
      <c r="AV136" s="12" t="s">
        <v>95</v>
      </c>
      <c r="AW136" s="12" t="s">
        <v>29</v>
      </c>
      <c r="AX136" s="12" t="s">
        <v>80</v>
      </c>
      <c r="AY136" s="262" t="s">
        <v>203</v>
      </c>
    </row>
    <row r="137" s="11" customFormat="1" ht="25.92" customHeight="1">
      <c r="A137" s="11"/>
      <c r="B137" s="222"/>
      <c r="C137" s="223"/>
      <c r="D137" s="224" t="s">
        <v>71</v>
      </c>
      <c r="E137" s="225" t="s">
        <v>80</v>
      </c>
      <c r="F137" s="225" t="s">
        <v>264</v>
      </c>
      <c r="G137" s="223"/>
      <c r="H137" s="223"/>
      <c r="I137" s="226"/>
      <c r="J137" s="227">
        <f>BK137</f>
        <v>0</v>
      </c>
      <c r="K137" s="223"/>
      <c r="L137" s="228"/>
      <c r="M137" s="229"/>
      <c r="N137" s="230"/>
      <c r="O137" s="230"/>
      <c r="P137" s="231">
        <f>SUM(P138:P172)</f>
        <v>0</v>
      </c>
      <c r="Q137" s="230"/>
      <c r="R137" s="231">
        <f>SUM(R138:R172)</f>
        <v>0</v>
      </c>
      <c r="S137" s="230"/>
      <c r="T137" s="232">
        <f>SUM(T138:T172)</f>
        <v>0</v>
      </c>
      <c r="U137" s="11"/>
      <c r="V137" s="11"/>
      <c r="W137" s="11"/>
      <c r="X137" s="11"/>
      <c r="Y137" s="11"/>
      <c r="Z137" s="11"/>
      <c r="AA137" s="11"/>
      <c r="AB137" s="11"/>
      <c r="AC137" s="11"/>
      <c r="AD137" s="11"/>
      <c r="AE137" s="11"/>
      <c r="AR137" s="233" t="s">
        <v>80</v>
      </c>
      <c r="AT137" s="234" t="s">
        <v>71</v>
      </c>
      <c r="AU137" s="234" t="s">
        <v>72</v>
      </c>
      <c r="AY137" s="233" t="s">
        <v>203</v>
      </c>
      <c r="BK137" s="235">
        <f>SUM(BK138:BK172)</f>
        <v>0</v>
      </c>
    </row>
    <row r="138" s="2" customFormat="1" ht="24" customHeight="1">
      <c r="A138" s="36"/>
      <c r="B138" s="37"/>
      <c r="C138" s="236" t="s">
        <v>221</v>
      </c>
      <c r="D138" s="236" t="s">
        <v>204</v>
      </c>
      <c r="E138" s="237" t="s">
        <v>983</v>
      </c>
      <c r="F138" s="238" t="s">
        <v>331</v>
      </c>
      <c r="G138" s="239" t="s">
        <v>311</v>
      </c>
      <c r="H138" s="240">
        <v>2.2799999999999998</v>
      </c>
      <c r="I138" s="241"/>
      <c r="J138" s="240">
        <f>ROUND(I138*H138,2)</f>
        <v>0</v>
      </c>
      <c r="K138" s="238" t="s">
        <v>208</v>
      </c>
      <c r="L138" s="42"/>
      <c r="M138" s="242" t="s">
        <v>1</v>
      </c>
      <c r="N138" s="243" t="s">
        <v>37</v>
      </c>
      <c r="O138" s="89"/>
      <c r="P138" s="244">
        <f>O138*H138</f>
        <v>0</v>
      </c>
      <c r="Q138" s="244">
        <v>0</v>
      </c>
      <c r="R138" s="244">
        <f>Q138*H138</f>
        <v>0</v>
      </c>
      <c r="S138" s="244">
        <v>0</v>
      </c>
      <c r="T138" s="245">
        <f>S138*H138</f>
        <v>0</v>
      </c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R138" s="246" t="s">
        <v>209</v>
      </c>
      <c r="AT138" s="246" t="s">
        <v>204</v>
      </c>
      <c r="AU138" s="246" t="s">
        <v>80</v>
      </c>
      <c r="AY138" s="15" t="s">
        <v>203</v>
      </c>
      <c r="BE138" s="247">
        <f>IF(N138="základní",J138,0)</f>
        <v>0</v>
      </c>
      <c r="BF138" s="247">
        <f>IF(N138="snížená",J138,0)</f>
        <v>0</v>
      </c>
      <c r="BG138" s="247">
        <f>IF(N138="zákl. přenesená",J138,0)</f>
        <v>0</v>
      </c>
      <c r="BH138" s="247">
        <f>IF(N138="sníž. přenesená",J138,0)</f>
        <v>0</v>
      </c>
      <c r="BI138" s="247">
        <f>IF(N138="nulová",J138,0)</f>
        <v>0</v>
      </c>
      <c r="BJ138" s="15" t="s">
        <v>80</v>
      </c>
      <c r="BK138" s="247">
        <f>ROUND(I138*H138,2)</f>
        <v>0</v>
      </c>
      <c r="BL138" s="15" t="s">
        <v>209</v>
      </c>
      <c r="BM138" s="246" t="s">
        <v>984</v>
      </c>
    </row>
    <row r="139" s="2" customFormat="1">
      <c r="A139" s="36"/>
      <c r="B139" s="37"/>
      <c r="C139" s="38"/>
      <c r="D139" s="248" t="s">
        <v>211</v>
      </c>
      <c r="E139" s="38"/>
      <c r="F139" s="249" t="s">
        <v>327</v>
      </c>
      <c r="G139" s="38"/>
      <c r="H139" s="38"/>
      <c r="I139" s="152"/>
      <c r="J139" s="38"/>
      <c r="K139" s="38"/>
      <c r="L139" s="42"/>
      <c r="M139" s="250"/>
      <c r="N139" s="251"/>
      <c r="O139" s="89"/>
      <c r="P139" s="89"/>
      <c r="Q139" s="89"/>
      <c r="R139" s="89"/>
      <c r="S139" s="89"/>
      <c r="T139" s="90"/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T139" s="15" t="s">
        <v>211</v>
      </c>
      <c r="AU139" s="15" t="s">
        <v>80</v>
      </c>
    </row>
    <row r="140" s="13" customFormat="1">
      <c r="A140" s="13"/>
      <c r="B140" s="267"/>
      <c r="C140" s="268"/>
      <c r="D140" s="248" t="s">
        <v>213</v>
      </c>
      <c r="E140" s="269" t="s">
        <v>1</v>
      </c>
      <c r="F140" s="270" t="s">
        <v>985</v>
      </c>
      <c r="G140" s="268"/>
      <c r="H140" s="269" t="s">
        <v>1</v>
      </c>
      <c r="I140" s="271"/>
      <c r="J140" s="268"/>
      <c r="K140" s="268"/>
      <c r="L140" s="272"/>
      <c r="M140" s="273"/>
      <c r="N140" s="274"/>
      <c r="O140" s="274"/>
      <c r="P140" s="274"/>
      <c r="Q140" s="274"/>
      <c r="R140" s="274"/>
      <c r="S140" s="274"/>
      <c r="T140" s="275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76" t="s">
        <v>213</v>
      </c>
      <c r="AU140" s="276" t="s">
        <v>80</v>
      </c>
      <c r="AV140" s="13" t="s">
        <v>80</v>
      </c>
      <c r="AW140" s="13" t="s">
        <v>29</v>
      </c>
      <c r="AX140" s="13" t="s">
        <v>72</v>
      </c>
      <c r="AY140" s="276" t="s">
        <v>203</v>
      </c>
    </row>
    <row r="141" s="12" customFormat="1">
      <c r="A141" s="12"/>
      <c r="B141" s="252"/>
      <c r="C141" s="253"/>
      <c r="D141" s="248" t="s">
        <v>213</v>
      </c>
      <c r="E141" s="254" t="s">
        <v>237</v>
      </c>
      <c r="F141" s="255" t="s">
        <v>986</v>
      </c>
      <c r="G141" s="253"/>
      <c r="H141" s="256">
        <v>2.2799999999999998</v>
      </c>
      <c r="I141" s="257"/>
      <c r="J141" s="253"/>
      <c r="K141" s="253"/>
      <c r="L141" s="258"/>
      <c r="M141" s="259"/>
      <c r="N141" s="260"/>
      <c r="O141" s="260"/>
      <c r="P141" s="260"/>
      <c r="Q141" s="260"/>
      <c r="R141" s="260"/>
      <c r="S141" s="260"/>
      <c r="T141" s="261"/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T141" s="262" t="s">
        <v>213</v>
      </c>
      <c r="AU141" s="262" t="s">
        <v>80</v>
      </c>
      <c r="AV141" s="12" t="s">
        <v>95</v>
      </c>
      <c r="AW141" s="12" t="s">
        <v>29</v>
      </c>
      <c r="AX141" s="12" t="s">
        <v>80</v>
      </c>
      <c r="AY141" s="262" t="s">
        <v>203</v>
      </c>
    </row>
    <row r="142" s="2" customFormat="1" ht="16.5" customHeight="1">
      <c r="A142" s="36"/>
      <c r="B142" s="37"/>
      <c r="C142" s="236" t="s">
        <v>209</v>
      </c>
      <c r="D142" s="236" t="s">
        <v>204</v>
      </c>
      <c r="E142" s="237" t="s">
        <v>505</v>
      </c>
      <c r="F142" s="238" t="s">
        <v>506</v>
      </c>
      <c r="G142" s="239" t="s">
        <v>311</v>
      </c>
      <c r="H142" s="240">
        <v>11.550000000000001</v>
      </c>
      <c r="I142" s="241"/>
      <c r="J142" s="240">
        <f>ROUND(I142*H142,2)</f>
        <v>0</v>
      </c>
      <c r="K142" s="238" t="s">
        <v>208</v>
      </c>
      <c r="L142" s="42"/>
      <c r="M142" s="242" t="s">
        <v>1</v>
      </c>
      <c r="N142" s="243" t="s">
        <v>37</v>
      </c>
      <c r="O142" s="89"/>
      <c r="P142" s="244">
        <f>O142*H142</f>
        <v>0</v>
      </c>
      <c r="Q142" s="244">
        <v>0</v>
      </c>
      <c r="R142" s="244">
        <f>Q142*H142</f>
        <v>0</v>
      </c>
      <c r="S142" s="244">
        <v>0</v>
      </c>
      <c r="T142" s="245">
        <f>S142*H142</f>
        <v>0</v>
      </c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R142" s="246" t="s">
        <v>209</v>
      </c>
      <c r="AT142" s="246" t="s">
        <v>204</v>
      </c>
      <c r="AU142" s="246" t="s">
        <v>80</v>
      </c>
      <c r="AY142" s="15" t="s">
        <v>203</v>
      </c>
      <c r="BE142" s="247">
        <f>IF(N142="základní",J142,0)</f>
        <v>0</v>
      </c>
      <c r="BF142" s="247">
        <f>IF(N142="snížená",J142,0)</f>
        <v>0</v>
      </c>
      <c r="BG142" s="247">
        <f>IF(N142="zákl. přenesená",J142,0)</f>
        <v>0</v>
      </c>
      <c r="BH142" s="247">
        <f>IF(N142="sníž. přenesená",J142,0)</f>
        <v>0</v>
      </c>
      <c r="BI142" s="247">
        <f>IF(N142="nulová",J142,0)</f>
        <v>0</v>
      </c>
      <c r="BJ142" s="15" t="s">
        <v>80</v>
      </c>
      <c r="BK142" s="247">
        <f>ROUND(I142*H142,2)</f>
        <v>0</v>
      </c>
      <c r="BL142" s="15" t="s">
        <v>209</v>
      </c>
      <c r="BM142" s="246" t="s">
        <v>987</v>
      </c>
    </row>
    <row r="143" s="2" customFormat="1">
      <c r="A143" s="36"/>
      <c r="B143" s="37"/>
      <c r="C143" s="38"/>
      <c r="D143" s="248" t="s">
        <v>211</v>
      </c>
      <c r="E143" s="38"/>
      <c r="F143" s="249" t="s">
        <v>327</v>
      </c>
      <c r="G143" s="38"/>
      <c r="H143" s="38"/>
      <c r="I143" s="152"/>
      <c r="J143" s="38"/>
      <c r="K143" s="38"/>
      <c r="L143" s="42"/>
      <c r="M143" s="250"/>
      <c r="N143" s="251"/>
      <c r="O143" s="89"/>
      <c r="P143" s="89"/>
      <c r="Q143" s="89"/>
      <c r="R143" s="89"/>
      <c r="S143" s="89"/>
      <c r="T143" s="90"/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T143" s="15" t="s">
        <v>211</v>
      </c>
      <c r="AU143" s="15" t="s">
        <v>80</v>
      </c>
    </row>
    <row r="144" s="12" customFormat="1">
      <c r="A144" s="12"/>
      <c r="B144" s="252"/>
      <c r="C144" s="253"/>
      <c r="D144" s="248" t="s">
        <v>213</v>
      </c>
      <c r="E144" s="254" t="s">
        <v>231</v>
      </c>
      <c r="F144" s="255" t="s">
        <v>988</v>
      </c>
      <c r="G144" s="253"/>
      <c r="H144" s="256">
        <v>11.550000000000001</v>
      </c>
      <c r="I144" s="257"/>
      <c r="J144" s="253"/>
      <c r="K144" s="253"/>
      <c r="L144" s="258"/>
      <c r="M144" s="259"/>
      <c r="N144" s="260"/>
      <c r="O144" s="260"/>
      <c r="P144" s="260"/>
      <c r="Q144" s="260"/>
      <c r="R144" s="260"/>
      <c r="S144" s="260"/>
      <c r="T144" s="261"/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T144" s="262" t="s">
        <v>213</v>
      </c>
      <c r="AU144" s="262" t="s">
        <v>80</v>
      </c>
      <c r="AV144" s="12" t="s">
        <v>95</v>
      </c>
      <c r="AW144" s="12" t="s">
        <v>29</v>
      </c>
      <c r="AX144" s="12" t="s">
        <v>80</v>
      </c>
      <c r="AY144" s="262" t="s">
        <v>203</v>
      </c>
    </row>
    <row r="145" s="2" customFormat="1" ht="16.5" customHeight="1">
      <c r="A145" s="36"/>
      <c r="B145" s="37"/>
      <c r="C145" s="236" t="s">
        <v>233</v>
      </c>
      <c r="D145" s="236" t="s">
        <v>204</v>
      </c>
      <c r="E145" s="237" t="s">
        <v>341</v>
      </c>
      <c r="F145" s="238" t="s">
        <v>342</v>
      </c>
      <c r="G145" s="239" t="s">
        <v>311</v>
      </c>
      <c r="H145" s="240">
        <v>1.8899999999999999</v>
      </c>
      <c r="I145" s="241"/>
      <c r="J145" s="240">
        <f>ROUND(I145*H145,2)</f>
        <v>0</v>
      </c>
      <c r="K145" s="238" t="s">
        <v>208</v>
      </c>
      <c r="L145" s="42"/>
      <c r="M145" s="242" t="s">
        <v>1</v>
      </c>
      <c r="N145" s="243" t="s">
        <v>37</v>
      </c>
      <c r="O145" s="89"/>
      <c r="P145" s="244">
        <f>O145*H145</f>
        <v>0</v>
      </c>
      <c r="Q145" s="244">
        <v>0</v>
      </c>
      <c r="R145" s="244">
        <f>Q145*H145</f>
        <v>0</v>
      </c>
      <c r="S145" s="244">
        <v>0</v>
      </c>
      <c r="T145" s="245">
        <f>S145*H145</f>
        <v>0</v>
      </c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R145" s="246" t="s">
        <v>209</v>
      </c>
      <c r="AT145" s="246" t="s">
        <v>204</v>
      </c>
      <c r="AU145" s="246" t="s">
        <v>80</v>
      </c>
      <c r="AY145" s="15" t="s">
        <v>203</v>
      </c>
      <c r="BE145" s="247">
        <f>IF(N145="základní",J145,0)</f>
        <v>0</v>
      </c>
      <c r="BF145" s="247">
        <f>IF(N145="snížená",J145,0)</f>
        <v>0</v>
      </c>
      <c r="BG145" s="247">
        <f>IF(N145="zákl. přenesená",J145,0)</f>
        <v>0</v>
      </c>
      <c r="BH145" s="247">
        <f>IF(N145="sníž. přenesená",J145,0)</f>
        <v>0</v>
      </c>
      <c r="BI145" s="247">
        <f>IF(N145="nulová",J145,0)</f>
        <v>0</v>
      </c>
      <c r="BJ145" s="15" t="s">
        <v>80</v>
      </c>
      <c r="BK145" s="247">
        <f>ROUND(I145*H145,2)</f>
        <v>0</v>
      </c>
      <c r="BL145" s="15" t="s">
        <v>209</v>
      </c>
      <c r="BM145" s="246" t="s">
        <v>989</v>
      </c>
    </row>
    <row r="146" s="2" customFormat="1">
      <c r="A146" s="36"/>
      <c r="B146" s="37"/>
      <c r="C146" s="38"/>
      <c r="D146" s="248" t="s">
        <v>211</v>
      </c>
      <c r="E146" s="38"/>
      <c r="F146" s="249" t="s">
        <v>344</v>
      </c>
      <c r="G146" s="38"/>
      <c r="H146" s="38"/>
      <c r="I146" s="152"/>
      <c r="J146" s="38"/>
      <c r="K146" s="38"/>
      <c r="L146" s="42"/>
      <c r="M146" s="250"/>
      <c r="N146" s="251"/>
      <c r="O146" s="89"/>
      <c r="P146" s="89"/>
      <c r="Q146" s="89"/>
      <c r="R146" s="89"/>
      <c r="S146" s="89"/>
      <c r="T146" s="90"/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T146" s="15" t="s">
        <v>211</v>
      </c>
      <c r="AU146" s="15" t="s">
        <v>80</v>
      </c>
    </row>
    <row r="147" s="12" customFormat="1">
      <c r="A147" s="12"/>
      <c r="B147" s="252"/>
      <c r="C147" s="253"/>
      <c r="D147" s="248" t="s">
        <v>213</v>
      </c>
      <c r="E147" s="254" t="s">
        <v>226</v>
      </c>
      <c r="F147" s="255" t="s">
        <v>990</v>
      </c>
      <c r="G147" s="253"/>
      <c r="H147" s="256">
        <v>1.8899999999999999</v>
      </c>
      <c r="I147" s="257"/>
      <c r="J147" s="253"/>
      <c r="K147" s="253"/>
      <c r="L147" s="258"/>
      <c r="M147" s="259"/>
      <c r="N147" s="260"/>
      <c r="O147" s="260"/>
      <c r="P147" s="260"/>
      <c r="Q147" s="260"/>
      <c r="R147" s="260"/>
      <c r="S147" s="260"/>
      <c r="T147" s="261"/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T147" s="262" t="s">
        <v>213</v>
      </c>
      <c r="AU147" s="262" t="s">
        <v>80</v>
      </c>
      <c r="AV147" s="12" t="s">
        <v>95</v>
      </c>
      <c r="AW147" s="12" t="s">
        <v>29</v>
      </c>
      <c r="AX147" s="12" t="s">
        <v>80</v>
      </c>
      <c r="AY147" s="262" t="s">
        <v>203</v>
      </c>
    </row>
    <row r="148" s="2" customFormat="1" ht="16.5" customHeight="1">
      <c r="A148" s="36"/>
      <c r="B148" s="37"/>
      <c r="C148" s="236" t="s">
        <v>239</v>
      </c>
      <c r="D148" s="236" t="s">
        <v>204</v>
      </c>
      <c r="E148" s="237" t="s">
        <v>360</v>
      </c>
      <c r="F148" s="238" t="s">
        <v>361</v>
      </c>
      <c r="G148" s="239" t="s">
        <v>311</v>
      </c>
      <c r="H148" s="240">
        <v>3.8500000000000001</v>
      </c>
      <c r="I148" s="241"/>
      <c r="J148" s="240">
        <f>ROUND(I148*H148,2)</f>
        <v>0</v>
      </c>
      <c r="K148" s="238" t="s">
        <v>208</v>
      </c>
      <c r="L148" s="42"/>
      <c r="M148" s="242" t="s">
        <v>1</v>
      </c>
      <c r="N148" s="243" t="s">
        <v>37</v>
      </c>
      <c r="O148" s="89"/>
      <c r="P148" s="244">
        <f>O148*H148</f>
        <v>0</v>
      </c>
      <c r="Q148" s="244">
        <v>0</v>
      </c>
      <c r="R148" s="244">
        <f>Q148*H148</f>
        <v>0</v>
      </c>
      <c r="S148" s="244">
        <v>0</v>
      </c>
      <c r="T148" s="245">
        <f>S148*H148</f>
        <v>0</v>
      </c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R148" s="246" t="s">
        <v>209</v>
      </c>
      <c r="AT148" s="246" t="s">
        <v>204</v>
      </c>
      <c r="AU148" s="246" t="s">
        <v>80</v>
      </c>
      <c r="AY148" s="15" t="s">
        <v>203</v>
      </c>
      <c r="BE148" s="247">
        <f>IF(N148="základní",J148,0)</f>
        <v>0</v>
      </c>
      <c r="BF148" s="247">
        <f>IF(N148="snížená",J148,0)</f>
        <v>0</v>
      </c>
      <c r="BG148" s="247">
        <f>IF(N148="zákl. přenesená",J148,0)</f>
        <v>0</v>
      </c>
      <c r="BH148" s="247">
        <f>IF(N148="sníž. přenesená",J148,0)</f>
        <v>0</v>
      </c>
      <c r="BI148" s="247">
        <f>IF(N148="nulová",J148,0)</f>
        <v>0</v>
      </c>
      <c r="BJ148" s="15" t="s">
        <v>80</v>
      </c>
      <c r="BK148" s="247">
        <f>ROUND(I148*H148,2)</f>
        <v>0</v>
      </c>
      <c r="BL148" s="15" t="s">
        <v>209</v>
      </c>
      <c r="BM148" s="246" t="s">
        <v>991</v>
      </c>
    </row>
    <row r="149" s="2" customFormat="1">
      <c r="A149" s="36"/>
      <c r="B149" s="37"/>
      <c r="C149" s="38"/>
      <c r="D149" s="248" t="s">
        <v>211</v>
      </c>
      <c r="E149" s="38"/>
      <c r="F149" s="249" t="s">
        <v>363</v>
      </c>
      <c r="G149" s="38"/>
      <c r="H149" s="38"/>
      <c r="I149" s="152"/>
      <c r="J149" s="38"/>
      <c r="K149" s="38"/>
      <c r="L149" s="42"/>
      <c r="M149" s="250"/>
      <c r="N149" s="251"/>
      <c r="O149" s="89"/>
      <c r="P149" s="89"/>
      <c r="Q149" s="89"/>
      <c r="R149" s="89"/>
      <c r="S149" s="89"/>
      <c r="T149" s="90"/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T149" s="15" t="s">
        <v>211</v>
      </c>
      <c r="AU149" s="15" t="s">
        <v>80</v>
      </c>
    </row>
    <row r="150" s="12" customFormat="1">
      <c r="A150" s="12"/>
      <c r="B150" s="252"/>
      <c r="C150" s="253"/>
      <c r="D150" s="248" t="s">
        <v>213</v>
      </c>
      <c r="E150" s="254" t="s">
        <v>345</v>
      </c>
      <c r="F150" s="255" t="s">
        <v>959</v>
      </c>
      <c r="G150" s="253"/>
      <c r="H150" s="256">
        <v>3.8500000000000001</v>
      </c>
      <c r="I150" s="257"/>
      <c r="J150" s="253"/>
      <c r="K150" s="253"/>
      <c r="L150" s="258"/>
      <c r="M150" s="259"/>
      <c r="N150" s="260"/>
      <c r="O150" s="260"/>
      <c r="P150" s="260"/>
      <c r="Q150" s="260"/>
      <c r="R150" s="260"/>
      <c r="S150" s="260"/>
      <c r="T150" s="261"/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T150" s="262" t="s">
        <v>213</v>
      </c>
      <c r="AU150" s="262" t="s">
        <v>80</v>
      </c>
      <c r="AV150" s="12" t="s">
        <v>95</v>
      </c>
      <c r="AW150" s="12" t="s">
        <v>29</v>
      </c>
      <c r="AX150" s="12" t="s">
        <v>80</v>
      </c>
      <c r="AY150" s="262" t="s">
        <v>203</v>
      </c>
    </row>
    <row r="151" s="2" customFormat="1" ht="16.5" customHeight="1">
      <c r="A151" s="36"/>
      <c r="B151" s="37"/>
      <c r="C151" s="236" t="s">
        <v>246</v>
      </c>
      <c r="D151" s="236" t="s">
        <v>204</v>
      </c>
      <c r="E151" s="237" t="s">
        <v>992</v>
      </c>
      <c r="F151" s="238" t="s">
        <v>993</v>
      </c>
      <c r="G151" s="239" t="s">
        <v>311</v>
      </c>
      <c r="H151" s="240">
        <v>3.8500000000000001</v>
      </c>
      <c r="I151" s="241"/>
      <c r="J151" s="240">
        <f>ROUND(I151*H151,2)</f>
        <v>0</v>
      </c>
      <c r="K151" s="238" t="s">
        <v>208</v>
      </c>
      <c r="L151" s="42"/>
      <c r="M151" s="242" t="s">
        <v>1</v>
      </c>
      <c r="N151" s="243" t="s">
        <v>37</v>
      </c>
      <c r="O151" s="89"/>
      <c r="P151" s="244">
        <f>O151*H151</f>
        <v>0</v>
      </c>
      <c r="Q151" s="244">
        <v>0</v>
      </c>
      <c r="R151" s="244">
        <f>Q151*H151</f>
        <v>0</v>
      </c>
      <c r="S151" s="244">
        <v>0</v>
      </c>
      <c r="T151" s="245">
        <f>S151*H151</f>
        <v>0</v>
      </c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R151" s="246" t="s">
        <v>209</v>
      </c>
      <c r="AT151" s="246" t="s">
        <v>204</v>
      </c>
      <c r="AU151" s="246" t="s">
        <v>80</v>
      </c>
      <c r="AY151" s="15" t="s">
        <v>203</v>
      </c>
      <c r="BE151" s="247">
        <f>IF(N151="základní",J151,0)</f>
        <v>0</v>
      </c>
      <c r="BF151" s="247">
        <f>IF(N151="snížená",J151,0)</f>
        <v>0</v>
      </c>
      <c r="BG151" s="247">
        <f>IF(N151="zákl. přenesená",J151,0)</f>
        <v>0</v>
      </c>
      <c r="BH151" s="247">
        <f>IF(N151="sníž. přenesená",J151,0)</f>
        <v>0</v>
      </c>
      <c r="BI151" s="247">
        <f>IF(N151="nulová",J151,0)</f>
        <v>0</v>
      </c>
      <c r="BJ151" s="15" t="s">
        <v>80</v>
      </c>
      <c r="BK151" s="247">
        <f>ROUND(I151*H151,2)</f>
        <v>0</v>
      </c>
      <c r="BL151" s="15" t="s">
        <v>209</v>
      </c>
      <c r="BM151" s="246" t="s">
        <v>994</v>
      </c>
    </row>
    <row r="152" s="2" customFormat="1">
      <c r="A152" s="36"/>
      <c r="B152" s="37"/>
      <c r="C152" s="38"/>
      <c r="D152" s="248" t="s">
        <v>211</v>
      </c>
      <c r="E152" s="38"/>
      <c r="F152" s="249" t="s">
        <v>523</v>
      </c>
      <c r="G152" s="38"/>
      <c r="H152" s="38"/>
      <c r="I152" s="152"/>
      <c r="J152" s="38"/>
      <c r="K152" s="38"/>
      <c r="L152" s="42"/>
      <c r="M152" s="250"/>
      <c r="N152" s="251"/>
      <c r="O152" s="89"/>
      <c r="P152" s="89"/>
      <c r="Q152" s="89"/>
      <c r="R152" s="89"/>
      <c r="S152" s="89"/>
      <c r="T152" s="90"/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T152" s="15" t="s">
        <v>211</v>
      </c>
      <c r="AU152" s="15" t="s">
        <v>80</v>
      </c>
    </row>
    <row r="153" s="12" customFormat="1">
      <c r="A153" s="12"/>
      <c r="B153" s="252"/>
      <c r="C153" s="253"/>
      <c r="D153" s="248" t="s">
        <v>213</v>
      </c>
      <c r="E153" s="254" t="s">
        <v>214</v>
      </c>
      <c r="F153" s="255" t="s">
        <v>959</v>
      </c>
      <c r="G153" s="253"/>
      <c r="H153" s="256">
        <v>3.8500000000000001</v>
      </c>
      <c r="I153" s="257"/>
      <c r="J153" s="253"/>
      <c r="K153" s="253"/>
      <c r="L153" s="258"/>
      <c r="M153" s="259"/>
      <c r="N153" s="260"/>
      <c r="O153" s="260"/>
      <c r="P153" s="260"/>
      <c r="Q153" s="260"/>
      <c r="R153" s="260"/>
      <c r="S153" s="260"/>
      <c r="T153" s="261"/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T153" s="262" t="s">
        <v>213</v>
      </c>
      <c r="AU153" s="262" t="s">
        <v>80</v>
      </c>
      <c r="AV153" s="12" t="s">
        <v>95</v>
      </c>
      <c r="AW153" s="12" t="s">
        <v>29</v>
      </c>
      <c r="AX153" s="12" t="s">
        <v>80</v>
      </c>
      <c r="AY153" s="262" t="s">
        <v>203</v>
      </c>
    </row>
    <row r="154" s="2" customFormat="1" ht="16.5" customHeight="1">
      <c r="A154" s="36"/>
      <c r="B154" s="37"/>
      <c r="C154" s="236" t="s">
        <v>355</v>
      </c>
      <c r="D154" s="236" t="s">
        <v>204</v>
      </c>
      <c r="E154" s="237" t="s">
        <v>520</v>
      </c>
      <c r="F154" s="238" t="s">
        <v>521</v>
      </c>
      <c r="G154" s="239" t="s">
        <v>311</v>
      </c>
      <c r="H154" s="240">
        <v>22.5</v>
      </c>
      <c r="I154" s="241"/>
      <c r="J154" s="240">
        <f>ROUND(I154*H154,2)</f>
        <v>0</v>
      </c>
      <c r="K154" s="238" t="s">
        <v>208</v>
      </c>
      <c r="L154" s="42"/>
      <c r="M154" s="242" t="s">
        <v>1</v>
      </c>
      <c r="N154" s="243" t="s">
        <v>37</v>
      </c>
      <c r="O154" s="89"/>
      <c r="P154" s="244">
        <f>O154*H154</f>
        <v>0</v>
      </c>
      <c r="Q154" s="244">
        <v>0</v>
      </c>
      <c r="R154" s="244">
        <f>Q154*H154</f>
        <v>0</v>
      </c>
      <c r="S154" s="244">
        <v>0</v>
      </c>
      <c r="T154" s="245">
        <f>S154*H154</f>
        <v>0</v>
      </c>
      <c r="U154" s="36"/>
      <c r="V154" s="36"/>
      <c r="W154" s="36"/>
      <c r="X154" s="36"/>
      <c r="Y154" s="36"/>
      <c r="Z154" s="36"/>
      <c r="AA154" s="36"/>
      <c r="AB154" s="36"/>
      <c r="AC154" s="36"/>
      <c r="AD154" s="36"/>
      <c r="AE154" s="36"/>
      <c r="AR154" s="246" t="s">
        <v>209</v>
      </c>
      <c r="AT154" s="246" t="s">
        <v>204</v>
      </c>
      <c r="AU154" s="246" t="s">
        <v>80</v>
      </c>
      <c r="AY154" s="15" t="s">
        <v>203</v>
      </c>
      <c r="BE154" s="247">
        <f>IF(N154="základní",J154,0)</f>
        <v>0</v>
      </c>
      <c r="BF154" s="247">
        <f>IF(N154="snížená",J154,0)</f>
        <v>0</v>
      </c>
      <c r="BG154" s="247">
        <f>IF(N154="zákl. přenesená",J154,0)</f>
        <v>0</v>
      </c>
      <c r="BH154" s="247">
        <f>IF(N154="sníž. přenesená",J154,0)</f>
        <v>0</v>
      </c>
      <c r="BI154" s="247">
        <f>IF(N154="nulová",J154,0)</f>
        <v>0</v>
      </c>
      <c r="BJ154" s="15" t="s">
        <v>80</v>
      </c>
      <c r="BK154" s="247">
        <f>ROUND(I154*H154,2)</f>
        <v>0</v>
      </c>
      <c r="BL154" s="15" t="s">
        <v>209</v>
      </c>
      <c r="BM154" s="246" t="s">
        <v>995</v>
      </c>
    </row>
    <row r="155" s="2" customFormat="1">
      <c r="A155" s="36"/>
      <c r="B155" s="37"/>
      <c r="C155" s="38"/>
      <c r="D155" s="248" t="s">
        <v>211</v>
      </c>
      <c r="E155" s="38"/>
      <c r="F155" s="249" t="s">
        <v>523</v>
      </c>
      <c r="G155" s="38"/>
      <c r="H155" s="38"/>
      <c r="I155" s="152"/>
      <c r="J155" s="38"/>
      <c r="K155" s="38"/>
      <c r="L155" s="42"/>
      <c r="M155" s="250"/>
      <c r="N155" s="251"/>
      <c r="O155" s="89"/>
      <c r="P155" s="89"/>
      <c r="Q155" s="89"/>
      <c r="R155" s="89"/>
      <c r="S155" s="89"/>
      <c r="T155" s="90"/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T155" s="15" t="s">
        <v>211</v>
      </c>
      <c r="AU155" s="15" t="s">
        <v>80</v>
      </c>
    </row>
    <row r="156" s="13" customFormat="1">
      <c r="A156" s="13"/>
      <c r="B156" s="267"/>
      <c r="C156" s="268"/>
      <c r="D156" s="248" t="s">
        <v>213</v>
      </c>
      <c r="E156" s="269" t="s">
        <v>1</v>
      </c>
      <c r="F156" s="270" t="s">
        <v>996</v>
      </c>
      <c r="G156" s="268"/>
      <c r="H156" s="269" t="s">
        <v>1</v>
      </c>
      <c r="I156" s="271"/>
      <c r="J156" s="268"/>
      <c r="K156" s="268"/>
      <c r="L156" s="272"/>
      <c r="M156" s="273"/>
      <c r="N156" s="274"/>
      <c r="O156" s="274"/>
      <c r="P156" s="274"/>
      <c r="Q156" s="274"/>
      <c r="R156" s="274"/>
      <c r="S156" s="274"/>
      <c r="T156" s="275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76" t="s">
        <v>213</v>
      </c>
      <c r="AU156" s="276" t="s">
        <v>80</v>
      </c>
      <c r="AV156" s="13" t="s">
        <v>80</v>
      </c>
      <c r="AW156" s="13" t="s">
        <v>29</v>
      </c>
      <c r="AX156" s="13" t="s">
        <v>72</v>
      </c>
      <c r="AY156" s="276" t="s">
        <v>203</v>
      </c>
    </row>
    <row r="157" s="13" customFormat="1">
      <c r="A157" s="13"/>
      <c r="B157" s="267"/>
      <c r="C157" s="268"/>
      <c r="D157" s="248" t="s">
        <v>213</v>
      </c>
      <c r="E157" s="269" t="s">
        <v>1</v>
      </c>
      <c r="F157" s="270" t="s">
        <v>997</v>
      </c>
      <c r="G157" s="268"/>
      <c r="H157" s="269" t="s">
        <v>1</v>
      </c>
      <c r="I157" s="271"/>
      <c r="J157" s="268"/>
      <c r="K157" s="268"/>
      <c r="L157" s="272"/>
      <c r="M157" s="273"/>
      <c r="N157" s="274"/>
      <c r="O157" s="274"/>
      <c r="P157" s="274"/>
      <c r="Q157" s="274"/>
      <c r="R157" s="274"/>
      <c r="S157" s="274"/>
      <c r="T157" s="275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76" t="s">
        <v>213</v>
      </c>
      <c r="AU157" s="276" t="s">
        <v>80</v>
      </c>
      <c r="AV157" s="13" t="s">
        <v>80</v>
      </c>
      <c r="AW157" s="13" t="s">
        <v>29</v>
      </c>
      <c r="AX157" s="13" t="s">
        <v>72</v>
      </c>
      <c r="AY157" s="276" t="s">
        <v>203</v>
      </c>
    </row>
    <row r="158" s="13" customFormat="1">
      <c r="A158" s="13"/>
      <c r="B158" s="267"/>
      <c r="C158" s="268"/>
      <c r="D158" s="248" t="s">
        <v>213</v>
      </c>
      <c r="E158" s="269" t="s">
        <v>1</v>
      </c>
      <c r="F158" s="270" t="s">
        <v>998</v>
      </c>
      <c r="G158" s="268"/>
      <c r="H158" s="269" t="s">
        <v>1</v>
      </c>
      <c r="I158" s="271"/>
      <c r="J158" s="268"/>
      <c r="K158" s="268"/>
      <c r="L158" s="272"/>
      <c r="M158" s="273"/>
      <c r="N158" s="274"/>
      <c r="O158" s="274"/>
      <c r="P158" s="274"/>
      <c r="Q158" s="274"/>
      <c r="R158" s="274"/>
      <c r="S158" s="274"/>
      <c r="T158" s="275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76" t="s">
        <v>213</v>
      </c>
      <c r="AU158" s="276" t="s">
        <v>80</v>
      </c>
      <c r="AV158" s="13" t="s">
        <v>80</v>
      </c>
      <c r="AW158" s="13" t="s">
        <v>29</v>
      </c>
      <c r="AX158" s="13" t="s">
        <v>72</v>
      </c>
      <c r="AY158" s="276" t="s">
        <v>203</v>
      </c>
    </row>
    <row r="159" s="13" customFormat="1">
      <c r="A159" s="13"/>
      <c r="B159" s="267"/>
      <c r="C159" s="268"/>
      <c r="D159" s="248" t="s">
        <v>213</v>
      </c>
      <c r="E159" s="269" t="s">
        <v>1</v>
      </c>
      <c r="F159" s="270" t="s">
        <v>999</v>
      </c>
      <c r="G159" s="268"/>
      <c r="H159" s="269" t="s">
        <v>1</v>
      </c>
      <c r="I159" s="271"/>
      <c r="J159" s="268"/>
      <c r="K159" s="268"/>
      <c r="L159" s="272"/>
      <c r="M159" s="273"/>
      <c r="N159" s="274"/>
      <c r="O159" s="274"/>
      <c r="P159" s="274"/>
      <c r="Q159" s="274"/>
      <c r="R159" s="274"/>
      <c r="S159" s="274"/>
      <c r="T159" s="275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76" t="s">
        <v>213</v>
      </c>
      <c r="AU159" s="276" t="s">
        <v>80</v>
      </c>
      <c r="AV159" s="13" t="s">
        <v>80</v>
      </c>
      <c r="AW159" s="13" t="s">
        <v>29</v>
      </c>
      <c r="AX159" s="13" t="s">
        <v>72</v>
      </c>
      <c r="AY159" s="276" t="s">
        <v>203</v>
      </c>
    </row>
    <row r="160" s="12" customFormat="1">
      <c r="A160" s="12"/>
      <c r="B160" s="252"/>
      <c r="C160" s="253"/>
      <c r="D160" s="248" t="s">
        <v>213</v>
      </c>
      <c r="E160" s="254" t="s">
        <v>244</v>
      </c>
      <c r="F160" s="255" t="s">
        <v>1000</v>
      </c>
      <c r="G160" s="253"/>
      <c r="H160" s="256">
        <v>26.350000000000001</v>
      </c>
      <c r="I160" s="257"/>
      <c r="J160" s="253"/>
      <c r="K160" s="253"/>
      <c r="L160" s="258"/>
      <c r="M160" s="259"/>
      <c r="N160" s="260"/>
      <c r="O160" s="260"/>
      <c r="P160" s="260"/>
      <c r="Q160" s="260"/>
      <c r="R160" s="260"/>
      <c r="S160" s="260"/>
      <c r="T160" s="261"/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T160" s="262" t="s">
        <v>213</v>
      </c>
      <c r="AU160" s="262" t="s">
        <v>80</v>
      </c>
      <c r="AV160" s="12" t="s">
        <v>95</v>
      </c>
      <c r="AW160" s="12" t="s">
        <v>29</v>
      </c>
      <c r="AX160" s="12" t="s">
        <v>72</v>
      </c>
      <c r="AY160" s="262" t="s">
        <v>203</v>
      </c>
    </row>
    <row r="161" s="12" customFormat="1">
      <c r="A161" s="12"/>
      <c r="B161" s="252"/>
      <c r="C161" s="253"/>
      <c r="D161" s="248" t="s">
        <v>213</v>
      </c>
      <c r="E161" s="254" t="s">
        <v>1001</v>
      </c>
      <c r="F161" s="255" t="s">
        <v>1002</v>
      </c>
      <c r="G161" s="253"/>
      <c r="H161" s="256">
        <v>22.5</v>
      </c>
      <c r="I161" s="257"/>
      <c r="J161" s="253"/>
      <c r="K161" s="253"/>
      <c r="L161" s="258"/>
      <c r="M161" s="259"/>
      <c r="N161" s="260"/>
      <c r="O161" s="260"/>
      <c r="P161" s="260"/>
      <c r="Q161" s="260"/>
      <c r="R161" s="260"/>
      <c r="S161" s="260"/>
      <c r="T161" s="261"/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T161" s="262" t="s">
        <v>213</v>
      </c>
      <c r="AU161" s="262" t="s">
        <v>80</v>
      </c>
      <c r="AV161" s="12" t="s">
        <v>95</v>
      </c>
      <c r="AW161" s="12" t="s">
        <v>29</v>
      </c>
      <c r="AX161" s="12" t="s">
        <v>80</v>
      </c>
      <c r="AY161" s="262" t="s">
        <v>203</v>
      </c>
    </row>
    <row r="162" s="2" customFormat="1" ht="16.5" customHeight="1">
      <c r="A162" s="36"/>
      <c r="B162" s="37"/>
      <c r="C162" s="236" t="s">
        <v>275</v>
      </c>
      <c r="D162" s="236" t="s">
        <v>204</v>
      </c>
      <c r="E162" s="237" t="s">
        <v>388</v>
      </c>
      <c r="F162" s="238" t="s">
        <v>389</v>
      </c>
      <c r="G162" s="239" t="s">
        <v>311</v>
      </c>
      <c r="H162" s="240">
        <v>3.8500000000000001</v>
      </c>
      <c r="I162" s="241"/>
      <c r="J162" s="240">
        <f>ROUND(I162*H162,2)</f>
        <v>0</v>
      </c>
      <c r="K162" s="238" t="s">
        <v>208</v>
      </c>
      <c r="L162" s="42"/>
      <c r="M162" s="242" t="s">
        <v>1</v>
      </c>
      <c r="N162" s="243" t="s">
        <v>37</v>
      </c>
      <c r="O162" s="89"/>
      <c r="P162" s="244">
        <f>O162*H162</f>
        <v>0</v>
      </c>
      <c r="Q162" s="244">
        <v>0</v>
      </c>
      <c r="R162" s="244">
        <f>Q162*H162</f>
        <v>0</v>
      </c>
      <c r="S162" s="244">
        <v>0</v>
      </c>
      <c r="T162" s="245">
        <f>S162*H162</f>
        <v>0</v>
      </c>
      <c r="U162" s="36"/>
      <c r="V162" s="36"/>
      <c r="W162" s="36"/>
      <c r="X162" s="36"/>
      <c r="Y162" s="36"/>
      <c r="Z162" s="36"/>
      <c r="AA162" s="36"/>
      <c r="AB162" s="36"/>
      <c r="AC162" s="36"/>
      <c r="AD162" s="36"/>
      <c r="AE162" s="36"/>
      <c r="AR162" s="246" t="s">
        <v>209</v>
      </c>
      <c r="AT162" s="246" t="s">
        <v>204</v>
      </c>
      <c r="AU162" s="246" t="s">
        <v>80</v>
      </c>
      <c r="AY162" s="15" t="s">
        <v>203</v>
      </c>
      <c r="BE162" s="247">
        <f>IF(N162="základní",J162,0)</f>
        <v>0</v>
      </c>
      <c r="BF162" s="247">
        <f>IF(N162="snížená",J162,0)</f>
        <v>0</v>
      </c>
      <c r="BG162" s="247">
        <f>IF(N162="zákl. přenesená",J162,0)</f>
        <v>0</v>
      </c>
      <c r="BH162" s="247">
        <f>IF(N162="sníž. přenesená",J162,0)</f>
        <v>0</v>
      </c>
      <c r="BI162" s="247">
        <f>IF(N162="nulová",J162,0)</f>
        <v>0</v>
      </c>
      <c r="BJ162" s="15" t="s">
        <v>80</v>
      </c>
      <c r="BK162" s="247">
        <f>ROUND(I162*H162,2)</f>
        <v>0</v>
      </c>
      <c r="BL162" s="15" t="s">
        <v>209</v>
      </c>
      <c r="BM162" s="246" t="s">
        <v>1003</v>
      </c>
    </row>
    <row r="163" s="2" customFormat="1">
      <c r="A163" s="36"/>
      <c r="B163" s="37"/>
      <c r="C163" s="38"/>
      <c r="D163" s="248" t="s">
        <v>211</v>
      </c>
      <c r="E163" s="38"/>
      <c r="F163" s="249" t="s">
        <v>391</v>
      </c>
      <c r="G163" s="38"/>
      <c r="H163" s="38"/>
      <c r="I163" s="152"/>
      <c r="J163" s="38"/>
      <c r="K163" s="38"/>
      <c r="L163" s="42"/>
      <c r="M163" s="250"/>
      <c r="N163" s="251"/>
      <c r="O163" s="89"/>
      <c r="P163" s="89"/>
      <c r="Q163" s="89"/>
      <c r="R163" s="89"/>
      <c r="S163" s="89"/>
      <c r="T163" s="90"/>
      <c r="U163" s="36"/>
      <c r="V163" s="36"/>
      <c r="W163" s="36"/>
      <c r="X163" s="36"/>
      <c r="Y163" s="36"/>
      <c r="Z163" s="36"/>
      <c r="AA163" s="36"/>
      <c r="AB163" s="36"/>
      <c r="AC163" s="36"/>
      <c r="AD163" s="36"/>
      <c r="AE163" s="36"/>
      <c r="AT163" s="15" t="s">
        <v>211</v>
      </c>
      <c r="AU163" s="15" t="s">
        <v>80</v>
      </c>
    </row>
    <row r="164" s="12" customFormat="1">
      <c r="A164" s="12"/>
      <c r="B164" s="252"/>
      <c r="C164" s="253"/>
      <c r="D164" s="248" t="s">
        <v>213</v>
      </c>
      <c r="E164" s="254" t="s">
        <v>382</v>
      </c>
      <c r="F164" s="255" t="s">
        <v>959</v>
      </c>
      <c r="G164" s="253"/>
      <c r="H164" s="256">
        <v>3.8500000000000001</v>
      </c>
      <c r="I164" s="257"/>
      <c r="J164" s="253"/>
      <c r="K164" s="253"/>
      <c r="L164" s="258"/>
      <c r="M164" s="259"/>
      <c r="N164" s="260"/>
      <c r="O164" s="260"/>
      <c r="P164" s="260"/>
      <c r="Q164" s="260"/>
      <c r="R164" s="260"/>
      <c r="S164" s="260"/>
      <c r="T164" s="261"/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T164" s="262" t="s">
        <v>213</v>
      </c>
      <c r="AU164" s="262" t="s">
        <v>80</v>
      </c>
      <c r="AV164" s="12" t="s">
        <v>95</v>
      </c>
      <c r="AW164" s="12" t="s">
        <v>29</v>
      </c>
      <c r="AX164" s="12" t="s">
        <v>80</v>
      </c>
      <c r="AY164" s="262" t="s">
        <v>203</v>
      </c>
    </row>
    <row r="165" s="2" customFormat="1" ht="16.5" customHeight="1">
      <c r="A165" s="36"/>
      <c r="B165" s="37"/>
      <c r="C165" s="236" t="s">
        <v>366</v>
      </c>
      <c r="D165" s="236" t="s">
        <v>204</v>
      </c>
      <c r="E165" s="237" t="s">
        <v>1004</v>
      </c>
      <c r="F165" s="238" t="s">
        <v>1005</v>
      </c>
      <c r="G165" s="239" t="s">
        <v>311</v>
      </c>
      <c r="H165" s="240">
        <v>3.8500000000000001</v>
      </c>
      <c r="I165" s="241"/>
      <c r="J165" s="240">
        <f>ROUND(I165*H165,2)</f>
        <v>0</v>
      </c>
      <c r="K165" s="238" t="s">
        <v>208</v>
      </c>
      <c r="L165" s="42"/>
      <c r="M165" s="242" t="s">
        <v>1</v>
      </c>
      <c r="N165" s="243" t="s">
        <v>37</v>
      </c>
      <c r="O165" s="89"/>
      <c r="P165" s="244">
        <f>O165*H165</f>
        <v>0</v>
      </c>
      <c r="Q165" s="244">
        <v>0</v>
      </c>
      <c r="R165" s="244">
        <f>Q165*H165</f>
        <v>0</v>
      </c>
      <c r="S165" s="244">
        <v>0</v>
      </c>
      <c r="T165" s="245">
        <f>S165*H165</f>
        <v>0</v>
      </c>
      <c r="U165" s="36"/>
      <c r="V165" s="36"/>
      <c r="W165" s="36"/>
      <c r="X165" s="36"/>
      <c r="Y165" s="36"/>
      <c r="Z165" s="36"/>
      <c r="AA165" s="36"/>
      <c r="AB165" s="36"/>
      <c r="AC165" s="36"/>
      <c r="AD165" s="36"/>
      <c r="AE165" s="36"/>
      <c r="AR165" s="246" t="s">
        <v>209</v>
      </c>
      <c r="AT165" s="246" t="s">
        <v>204</v>
      </c>
      <c r="AU165" s="246" t="s">
        <v>80</v>
      </c>
      <c r="AY165" s="15" t="s">
        <v>203</v>
      </c>
      <c r="BE165" s="247">
        <f>IF(N165="základní",J165,0)</f>
        <v>0</v>
      </c>
      <c r="BF165" s="247">
        <f>IF(N165="snížená",J165,0)</f>
        <v>0</v>
      </c>
      <c r="BG165" s="247">
        <f>IF(N165="zákl. přenesená",J165,0)</f>
        <v>0</v>
      </c>
      <c r="BH165" s="247">
        <f>IF(N165="sníž. přenesená",J165,0)</f>
        <v>0</v>
      </c>
      <c r="BI165" s="247">
        <f>IF(N165="nulová",J165,0)</f>
        <v>0</v>
      </c>
      <c r="BJ165" s="15" t="s">
        <v>80</v>
      </c>
      <c r="BK165" s="247">
        <f>ROUND(I165*H165,2)</f>
        <v>0</v>
      </c>
      <c r="BL165" s="15" t="s">
        <v>209</v>
      </c>
      <c r="BM165" s="246" t="s">
        <v>1006</v>
      </c>
    </row>
    <row r="166" s="2" customFormat="1">
      <c r="A166" s="36"/>
      <c r="B166" s="37"/>
      <c r="C166" s="38"/>
      <c r="D166" s="248" t="s">
        <v>211</v>
      </c>
      <c r="E166" s="38"/>
      <c r="F166" s="249" t="s">
        <v>1007</v>
      </c>
      <c r="G166" s="38"/>
      <c r="H166" s="38"/>
      <c r="I166" s="152"/>
      <c r="J166" s="38"/>
      <c r="K166" s="38"/>
      <c r="L166" s="42"/>
      <c r="M166" s="250"/>
      <c r="N166" s="251"/>
      <c r="O166" s="89"/>
      <c r="P166" s="89"/>
      <c r="Q166" s="89"/>
      <c r="R166" s="89"/>
      <c r="S166" s="89"/>
      <c r="T166" s="90"/>
      <c r="U166" s="36"/>
      <c r="V166" s="36"/>
      <c r="W166" s="36"/>
      <c r="X166" s="36"/>
      <c r="Y166" s="36"/>
      <c r="Z166" s="36"/>
      <c r="AA166" s="36"/>
      <c r="AB166" s="36"/>
      <c r="AC166" s="36"/>
      <c r="AD166" s="36"/>
      <c r="AE166" s="36"/>
      <c r="AT166" s="15" t="s">
        <v>211</v>
      </c>
      <c r="AU166" s="15" t="s">
        <v>80</v>
      </c>
    </row>
    <row r="167" s="13" customFormat="1">
      <c r="A167" s="13"/>
      <c r="B167" s="267"/>
      <c r="C167" s="268"/>
      <c r="D167" s="248" t="s">
        <v>213</v>
      </c>
      <c r="E167" s="269" t="s">
        <v>1</v>
      </c>
      <c r="F167" s="270" t="s">
        <v>1008</v>
      </c>
      <c r="G167" s="268"/>
      <c r="H167" s="269" t="s">
        <v>1</v>
      </c>
      <c r="I167" s="271"/>
      <c r="J167" s="268"/>
      <c r="K167" s="268"/>
      <c r="L167" s="272"/>
      <c r="M167" s="273"/>
      <c r="N167" s="274"/>
      <c r="O167" s="274"/>
      <c r="P167" s="274"/>
      <c r="Q167" s="274"/>
      <c r="R167" s="274"/>
      <c r="S167" s="274"/>
      <c r="T167" s="275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76" t="s">
        <v>213</v>
      </c>
      <c r="AU167" s="276" t="s">
        <v>80</v>
      </c>
      <c r="AV167" s="13" t="s">
        <v>80</v>
      </c>
      <c r="AW167" s="13" t="s">
        <v>29</v>
      </c>
      <c r="AX167" s="13" t="s">
        <v>72</v>
      </c>
      <c r="AY167" s="276" t="s">
        <v>203</v>
      </c>
    </row>
    <row r="168" s="12" customFormat="1">
      <c r="A168" s="12"/>
      <c r="B168" s="252"/>
      <c r="C168" s="253"/>
      <c r="D168" s="248" t="s">
        <v>213</v>
      </c>
      <c r="E168" s="254" t="s">
        <v>250</v>
      </c>
      <c r="F168" s="255" t="s">
        <v>1009</v>
      </c>
      <c r="G168" s="253"/>
      <c r="H168" s="256">
        <v>3.8500000000000001</v>
      </c>
      <c r="I168" s="257"/>
      <c r="J168" s="253"/>
      <c r="K168" s="253"/>
      <c r="L168" s="258"/>
      <c r="M168" s="259"/>
      <c r="N168" s="260"/>
      <c r="O168" s="260"/>
      <c r="P168" s="260"/>
      <c r="Q168" s="260"/>
      <c r="R168" s="260"/>
      <c r="S168" s="260"/>
      <c r="T168" s="261"/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T168" s="262" t="s">
        <v>213</v>
      </c>
      <c r="AU168" s="262" t="s">
        <v>80</v>
      </c>
      <c r="AV168" s="12" t="s">
        <v>95</v>
      </c>
      <c r="AW168" s="12" t="s">
        <v>29</v>
      </c>
      <c r="AX168" s="12" t="s">
        <v>80</v>
      </c>
      <c r="AY168" s="262" t="s">
        <v>203</v>
      </c>
    </row>
    <row r="169" s="2" customFormat="1" ht="16.5" customHeight="1">
      <c r="A169" s="36"/>
      <c r="B169" s="37"/>
      <c r="C169" s="236" t="s">
        <v>371</v>
      </c>
      <c r="D169" s="236" t="s">
        <v>204</v>
      </c>
      <c r="E169" s="237" t="s">
        <v>530</v>
      </c>
      <c r="F169" s="238" t="s">
        <v>531</v>
      </c>
      <c r="G169" s="239" t="s">
        <v>311</v>
      </c>
      <c r="H169" s="240">
        <v>18.5</v>
      </c>
      <c r="I169" s="241"/>
      <c r="J169" s="240">
        <f>ROUND(I169*H169,2)</f>
        <v>0</v>
      </c>
      <c r="K169" s="238" t="s">
        <v>208</v>
      </c>
      <c r="L169" s="42"/>
      <c r="M169" s="242" t="s">
        <v>1</v>
      </c>
      <c r="N169" s="243" t="s">
        <v>37</v>
      </c>
      <c r="O169" s="89"/>
      <c r="P169" s="244">
        <f>O169*H169</f>
        <v>0</v>
      </c>
      <c r="Q169" s="244">
        <v>0</v>
      </c>
      <c r="R169" s="244">
        <f>Q169*H169</f>
        <v>0</v>
      </c>
      <c r="S169" s="244">
        <v>0</v>
      </c>
      <c r="T169" s="245">
        <f>S169*H169</f>
        <v>0</v>
      </c>
      <c r="U169" s="36"/>
      <c r="V169" s="36"/>
      <c r="W169" s="36"/>
      <c r="X169" s="36"/>
      <c r="Y169" s="36"/>
      <c r="Z169" s="36"/>
      <c r="AA169" s="36"/>
      <c r="AB169" s="36"/>
      <c r="AC169" s="36"/>
      <c r="AD169" s="36"/>
      <c r="AE169" s="36"/>
      <c r="AR169" s="246" t="s">
        <v>209</v>
      </c>
      <c r="AT169" s="246" t="s">
        <v>204</v>
      </c>
      <c r="AU169" s="246" t="s">
        <v>80</v>
      </c>
      <c r="AY169" s="15" t="s">
        <v>203</v>
      </c>
      <c r="BE169" s="247">
        <f>IF(N169="základní",J169,0)</f>
        <v>0</v>
      </c>
      <c r="BF169" s="247">
        <f>IF(N169="snížená",J169,0)</f>
        <v>0</v>
      </c>
      <c r="BG169" s="247">
        <f>IF(N169="zákl. přenesená",J169,0)</f>
        <v>0</v>
      </c>
      <c r="BH169" s="247">
        <f>IF(N169="sníž. přenesená",J169,0)</f>
        <v>0</v>
      </c>
      <c r="BI169" s="247">
        <f>IF(N169="nulová",J169,0)</f>
        <v>0</v>
      </c>
      <c r="BJ169" s="15" t="s">
        <v>80</v>
      </c>
      <c r="BK169" s="247">
        <f>ROUND(I169*H169,2)</f>
        <v>0</v>
      </c>
      <c r="BL169" s="15" t="s">
        <v>209</v>
      </c>
      <c r="BM169" s="246" t="s">
        <v>1010</v>
      </c>
    </row>
    <row r="170" s="2" customFormat="1">
      <c r="A170" s="36"/>
      <c r="B170" s="37"/>
      <c r="C170" s="38"/>
      <c r="D170" s="248" t="s">
        <v>211</v>
      </c>
      <c r="E170" s="38"/>
      <c r="F170" s="249" t="s">
        <v>533</v>
      </c>
      <c r="G170" s="38"/>
      <c r="H170" s="38"/>
      <c r="I170" s="152"/>
      <c r="J170" s="38"/>
      <c r="K170" s="38"/>
      <c r="L170" s="42"/>
      <c r="M170" s="250"/>
      <c r="N170" s="251"/>
      <c r="O170" s="89"/>
      <c r="P170" s="89"/>
      <c r="Q170" s="89"/>
      <c r="R170" s="89"/>
      <c r="S170" s="89"/>
      <c r="T170" s="90"/>
      <c r="U170" s="36"/>
      <c r="V170" s="36"/>
      <c r="W170" s="36"/>
      <c r="X170" s="36"/>
      <c r="Y170" s="36"/>
      <c r="Z170" s="36"/>
      <c r="AA170" s="36"/>
      <c r="AB170" s="36"/>
      <c r="AC170" s="36"/>
      <c r="AD170" s="36"/>
      <c r="AE170" s="36"/>
      <c r="AT170" s="15" t="s">
        <v>211</v>
      </c>
      <c r="AU170" s="15" t="s">
        <v>80</v>
      </c>
    </row>
    <row r="171" s="13" customFormat="1">
      <c r="A171" s="13"/>
      <c r="B171" s="267"/>
      <c r="C171" s="268"/>
      <c r="D171" s="248" t="s">
        <v>213</v>
      </c>
      <c r="E171" s="269" t="s">
        <v>1</v>
      </c>
      <c r="F171" s="270" t="s">
        <v>1011</v>
      </c>
      <c r="G171" s="268"/>
      <c r="H171" s="269" t="s">
        <v>1</v>
      </c>
      <c r="I171" s="271"/>
      <c r="J171" s="268"/>
      <c r="K171" s="268"/>
      <c r="L171" s="272"/>
      <c r="M171" s="273"/>
      <c r="N171" s="274"/>
      <c r="O171" s="274"/>
      <c r="P171" s="274"/>
      <c r="Q171" s="274"/>
      <c r="R171" s="274"/>
      <c r="S171" s="274"/>
      <c r="T171" s="275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76" t="s">
        <v>213</v>
      </c>
      <c r="AU171" s="276" t="s">
        <v>80</v>
      </c>
      <c r="AV171" s="13" t="s">
        <v>80</v>
      </c>
      <c r="AW171" s="13" t="s">
        <v>29</v>
      </c>
      <c r="AX171" s="13" t="s">
        <v>72</v>
      </c>
      <c r="AY171" s="276" t="s">
        <v>203</v>
      </c>
    </row>
    <row r="172" s="12" customFormat="1">
      <c r="A172" s="12"/>
      <c r="B172" s="252"/>
      <c r="C172" s="253"/>
      <c r="D172" s="248" t="s">
        <v>213</v>
      </c>
      <c r="E172" s="254" t="s">
        <v>220</v>
      </c>
      <c r="F172" s="255" t="s">
        <v>1012</v>
      </c>
      <c r="G172" s="253"/>
      <c r="H172" s="256">
        <v>18.5</v>
      </c>
      <c r="I172" s="257"/>
      <c r="J172" s="253"/>
      <c r="K172" s="253"/>
      <c r="L172" s="258"/>
      <c r="M172" s="259"/>
      <c r="N172" s="260"/>
      <c r="O172" s="260"/>
      <c r="P172" s="260"/>
      <c r="Q172" s="260"/>
      <c r="R172" s="260"/>
      <c r="S172" s="260"/>
      <c r="T172" s="261"/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T172" s="262" t="s">
        <v>213</v>
      </c>
      <c r="AU172" s="262" t="s">
        <v>80</v>
      </c>
      <c r="AV172" s="12" t="s">
        <v>95</v>
      </c>
      <c r="AW172" s="12" t="s">
        <v>29</v>
      </c>
      <c r="AX172" s="12" t="s">
        <v>80</v>
      </c>
      <c r="AY172" s="262" t="s">
        <v>203</v>
      </c>
    </row>
    <row r="173" s="11" customFormat="1" ht="25.92" customHeight="1">
      <c r="A173" s="11"/>
      <c r="B173" s="222"/>
      <c r="C173" s="223"/>
      <c r="D173" s="224" t="s">
        <v>71</v>
      </c>
      <c r="E173" s="225" t="s">
        <v>209</v>
      </c>
      <c r="F173" s="225" t="s">
        <v>542</v>
      </c>
      <c r="G173" s="223"/>
      <c r="H173" s="223"/>
      <c r="I173" s="226"/>
      <c r="J173" s="227">
        <f>BK173</f>
        <v>0</v>
      </c>
      <c r="K173" s="223"/>
      <c r="L173" s="228"/>
      <c r="M173" s="229"/>
      <c r="N173" s="230"/>
      <c r="O173" s="230"/>
      <c r="P173" s="231">
        <f>SUM(P174:P194)</f>
        <v>0</v>
      </c>
      <c r="Q173" s="230"/>
      <c r="R173" s="231">
        <f>SUM(R174:R194)</f>
        <v>0</v>
      </c>
      <c r="S173" s="230"/>
      <c r="T173" s="232">
        <f>SUM(T174:T194)</f>
        <v>0</v>
      </c>
      <c r="U173" s="11"/>
      <c r="V173" s="11"/>
      <c r="W173" s="11"/>
      <c r="X173" s="11"/>
      <c r="Y173" s="11"/>
      <c r="Z173" s="11"/>
      <c r="AA173" s="11"/>
      <c r="AB173" s="11"/>
      <c r="AC173" s="11"/>
      <c r="AD173" s="11"/>
      <c r="AE173" s="11"/>
      <c r="AR173" s="233" t="s">
        <v>80</v>
      </c>
      <c r="AT173" s="234" t="s">
        <v>71</v>
      </c>
      <c r="AU173" s="234" t="s">
        <v>72</v>
      </c>
      <c r="AY173" s="233" t="s">
        <v>203</v>
      </c>
      <c r="BK173" s="235">
        <f>SUM(BK174:BK194)</f>
        <v>0</v>
      </c>
    </row>
    <row r="174" s="2" customFormat="1" ht="16.5" customHeight="1">
      <c r="A174" s="36"/>
      <c r="B174" s="37"/>
      <c r="C174" s="236" t="s">
        <v>377</v>
      </c>
      <c r="D174" s="236" t="s">
        <v>204</v>
      </c>
      <c r="E174" s="237" t="s">
        <v>1013</v>
      </c>
      <c r="F174" s="238" t="s">
        <v>1014</v>
      </c>
      <c r="G174" s="239" t="s">
        <v>311</v>
      </c>
      <c r="H174" s="240">
        <v>0.40000000000000002</v>
      </c>
      <c r="I174" s="241"/>
      <c r="J174" s="240">
        <f>ROUND(I174*H174,2)</f>
        <v>0</v>
      </c>
      <c r="K174" s="238" t="s">
        <v>208</v>
      </c>
      <c r="L174" s="42"/>
      <c r="M174" s="242" t="s">
        <v>1</v>
      </c>
      <c r="N174" s="243" t="s">
        <v>37</v>
      </c>
      <c r="O174" s="89"/>
      <c r="P174" s="244">
        <f>O174*H174</f>
        <v>0</v>
      </c>
      <c r="Q174" s="244">
        <v>0</v>
      </c>
      <c r="R174" s="244">
        <f>Q174*H174</f>
        <v>0</v>
      </c>
      <c r="S174" s="244">
        <v>0</v>
      </c>
      <c r="T174" s="245">
        <f>S174*H174</f>
        <v>0</v>
      </c>
      <c r="U174" s="36"/>
      <c r="V174" s="36"/>
      <c r="W174" s="36"/>
      <c r="X174" s="36"/>
      <c r="Y174" s="36"/>
      <c r="Z174" s="36"/>
      <c r="AA174" s="36"/>
      <c r="AB174" s="36"/>
      <c r="AC174" s="36"/>
      <c r="AD174" s="36"/>
      <c r="AE174" s="36"/>
      <c r="AR174" s="246" t="s">
        <v>209</v>
      </c>
      <c r="AT174" s="246" t="s">
        <v>204</v>
      </c>
      <c r="AU174" s="246" t="s">
        <v>80</v>
      </c>
      <c r="AY174" s="15" t="s">
        <v>203</v>
      </c>
      <c r="BE174" s="247">
        <f>IF(N174="základní",J174,0)</f>
        <v>0</v>
      </c>
      <c r="BF174" s="247">
        <f>IF(N174="snížená",J174,0)</f>
        <v>0</v>
      </c>
      <c r="BG174" s="247">
        <f>IF(N174="zákl. přenesená",J174,0)</f>
        <v>0</v>
      </c>
      <c r="BH174" s="247">
        <f>IF(N174="sníž. přenesená",J174,0)</f>
        <v>0</v>
      </c>
      <c r="BI174" s="247">
        <f>IF(N174="nulová",J174,0)</f>
        <v>0</v>
      </c>
      <c r="BJ174" s="15" t="s">
        <v>80</v>
      </c>
      <c r="BK174" s="247">
        <f>ROUND(I174*H174,2)</f>
        <v>0</v>
      </c>
      <c r="BL174" s="15" t="s">
        <v>209</v>
      </c>
      <c r="BM174" s="246" t="s">
        <v>1015</v>
      </c>
    </row>
    <row r="175" s="2" customFormat="1">
      <c r="A175" s="36"/>
      <c r="B175" s="37"/>
      <c r="C175" s="38"/>
      <c r="D175" s="248" t="s">
        <v>211</v>
      </c>
      <c r="E175" s="38"/>
      <c r="F175" s="249" t="s">
        <v>1016</v>
      </c>
      <c r="G175" s="38"/>
      <c r="H175" s="38"/>
      <c r="I175" s="152"/>
      <c r="J175" s="38"/>
      <c r="K175" s="38"/>
      <c r="L175" s="42"/>
      <c r="M175" s="250"/>
      <c r="N175" s="251"/>
      <c r="O175" s="89"/>
      <c r="P175" s="89"/>
      <c r="Q175" s="89"/>
      <c r="R175" s="89"/>
      <c r="S175" s="89"/>
      <c r="T175" s="90"/>
      <c r="U175" s="36"/>
      <c r="V175" s="36"/>
      <c r="W175" s="36"/>
      <c r="X175" s="36"/>
      <c r="Y175" s="36"/>
      <c r="Z175" s="36"/>
      <c r="AA175" s="36"/>
      <c r="AB175" s="36"/>
      <c r="AC175" s="36"/>
      <c r="AD175" s="36"/>
      <c r="AE175" s="36"/>
      <c r="AT175" s="15" t="s">
        <v>211</v>
      </c>
      <c r="AU175" s="15" t="s">
        <v>80</v>
      </c>
    </row>
    <row r="176" s="13" customFormat="1">
      <c r="A176" s="13"/>
      <c r="B176" s="267"/>
      <c r="C176" s="268"/>
      <c r="D176" s="248" t="s">
        <v>213</v>
      </c>
      <c r="E176" s="269" t="s">
        <v>1</v>
      </c>
      <c r="F176" s="270" t="s">
        <v>1017</v>
      </c>
      <c r="G176" s="268"/>
      <c r="H176" s="269" t="s">
        <v>1</v>
      </c>
      <c r="I176" s="271"/>
      <c r="J176" s="268"/>
      <c r="K176" s="268"/>
      <c r="L176" s="272"/>
      <c r="M176" s="273"/>
      <c r="N176" s="274"/>
      <c r="O176" s="274"/>
      <c r="P176" s="274"/>
      <c r="Q176" s="274"/>
      <c r="R176" s="274"/>
      <c r="S176" s="274"/>
      <c r="T176" s="275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76" t="s">
        <v>213</v>
      </c>
      <c r="AU176" s="276" t="s">
        <v>80</v>
      </c>
      <c r="AV176" s="13" t="s">
        <v>80</v>
      </c>
      <c r="AW176" s="13" t="s">
        <v>29</v>
      </c>
      <c r="AX176" s="13" t="s">
        <v>72</v>
      </c>
      <c r="AY176" s="276" t="s">
        <v>203</v>
      </c>
    </row>
    <row r="177" s="12" customFormat="1">
      <c r="A177" s="12"/>
      <c r="B177" s="252"/>
      <c r="C177" s="253"/>
      <c r="D177" s="248" t="s">
        <v>213</v>
      </c>
      <c r="E177" s="254" t="s">
        <v>467</v>
      </c>
      <c r="F177" s="255" t="s">
        <v>1018</v>
      </c>
      <c r="G177" s="253"/>
      <c r="H177" s="256">
        <v>0.40000000000000002</v>
      </c>
      <c r="I177" s="257"/>
      <c r="J177" s="253"/>
      <c r="K177" s="253"/>
      <c r="L177" s="258"/>
      <c r="M177" s="259"/>
      <c r="N177" s="260"/>
      <c r="O177" s="260"/>
      <c r="P177" s="260"/>
      <c r="Q177" s="260"/>
      <c r="R177" s="260"/>
      <c r="S177" s="260"/>
      <c r="T177" s="261"/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T177" s="262" t="s">
        <v>213</v>
      </c>
      <c r="AU177" s="262" t="s">
        <v>80</v>
      </c>
      <c r="AV177" s="12" t="s">
        <v>95</v>
      </c>
      <c r="AW177" s="12" t="s">
        <v>29</v>
      </c>
      <c r="AX177" s="12" t="s">
        <v>80</v>
      </c>
      <c r="AY177" s="262" t="s">
        <v>203</v>
      </c>
    </row>
    <row r="178" s="2" customFormat="1" ht="16.5" customHeight="1">
      <c r="A178" s="36"/>
      <c r="B178" s="37"/>
      <c r="C178" s="236" t="s">
        <v>387</v>
      </c>
      <c r="D178" s="236" t="s">
        <v>204</v>
      </c>
      <c r="E178" s="237" t="s">
        <v>1019</v>
      </c>
      <c r="F178" s="238" t="s">
        <v>1020</v>
      </c>
      <c r="G178" s="239" t="s">
        <v>311</v>
      </c>
      <c r="H178" s="240">
        <v>2.4700000000000002</v>
      </c>
      <c r="I178" s="241"/>
      <c r="J178" s="240">
        <f>ROUND(I178*H178,2)</f>
        <v>0</v>
      </c>
      <c r="K178" s="238" t="s">
        <v>208</v>
      </c>
      <c r="L178" s="42"/>
      <c r="M178" s="242" t="s">
        <v>1</v>
      </c>
      <c r="N178" s="243" t="s">
        <v>37</v>
      </c>
      <c r="O178" s="89"/>
      <c r="P178" s="244">
        <f>O178*H178</f>
        <v>0</v>
      </c>
      <c r="Q178" s="244">
        <v>0</v>
      </c>
      <c r="R178" s="244">
        <f>Q178*H178</f>
        <v>0</v>
      </c>
      <c r="S178" s="244">
        <v>0</v>
      </c>
      <c r="T178" s="245">
        <f>S178*H178</f>
        <v>0</v>
      </c>
      <c r="U178" s="36"/>
      <c r="V178" s="36"/>
      <c r="W178" s="36"/>
      <c r="X178" s="36"/>
      <c r="Y178" s="36"/>
      <c r="Z178" s="36"/>
      <c r="AA178" s="36"/>
      <c r="AB178" s="36"/>
      <c r="AC178" s="36"/>
      <c r="AD178" s="36"/>
      <c r="AE178" s="36"/>
      <c r="AR178" s="246" t="s">
        <v>209</v>
      </c>
      <c r="AT178" s="246" t="s">
        <v>204</v>
      </c>
      <c r="AU178" s="246" t="s">
        <v>80</v>
      </c>
      <c r="AY178" s="15" t="s">
        <v>203</v>
      </c>
      <c r="BE178" s="247">
        <f>IF(N178="základní",J178,0)</f>
        <v>0</v>
      </c>
      <c r="BF178" s="247">
        <f>IF(N178="snížená",J178,0)</f>
        <v>0</v>
      </c>
      <c r="BG178" s="247">
        <f>IF(N178="zákl. přenesená",J178,0)</f>
        <v>0</v>
      </c>
      <c r="BH178" s="247">
        <f>IF(N178="sníž. přenesená",J178,0)</f>
        <v>0</v>
      </c>
      <c r="BI178" s="247">
        <f>IF(N178="nulová",J178,0)</f>
        <v>0</v>
      </c>
      <c r="BJ178" s="15" t="s">
        <v>80</v>
      </c>
      <c r="BK178" s="247">
        <f>ROUND(I178*H178,2)</f>
        <v>0</v>
      </c>
      <c r="BL178" s="15" t="s">
        <v>209</v>
      </c>
      <c r="BM178" s="246" t="s">
        <v>1021</v>
      </c>
    </row>
    <row r="179" s="2" customFormat="1">
      <c r="A179" s="36"/>
      <c r="B179" s="37"/>
      <c r="C179" s="38"/>
      <c r="D179" s="248" t="s">
        <v>211</v>
      </c>
      <c r="E179" s="38"/>
      <c r="F179" s="249" t="s">
        <v>546</v>
      </c>
      <c r="G179" s="38"/>
      <c r="H179" s="38"/>
      <c r="I179" s="152"/>
      <c r="J179" s="38"/>
      <c r="K179" s="38"/>
      <c r="L179" s="42"/>
      <c r="M179" s="250"/>
      <c r="N179" s="251"/>
      <c r="O179" s="89"/>
      <c r="P179" s="89"/>
      <c r="Q179" s="89"/>
      <c r="R179" s="89"/>
      <c r="S179" s="89"/>
      <c r="T179" s="90"/>
      <c r="U179" s="36"/>
      <c r="V179" s="36"/>
      <c r="W179" s="36"/>
      <c r="X179" s="36"/>
      <c r="Y179" s="36"/>
      <c r="Z179" s="36"/>
      <c r="AA179" s="36"/>
      <c r="AB179" s="36"/>
      <c r="AC179" s="36"/>
      <c r="AD179" s="36"/>
      <c r="AE179" s="36"/>
      <c r="AT179" s="15" t="s">
        <v>211</v>
      </c>
      <c r="AU179" s="15" t="s">
        <v>80</v>
      </c>
    </row>
    <row r="180" s="12" customFormat="1">
      <c r="A180" s="12"/>
      <c r="B180" s="252"/>
      <c r="C180" s="253"/>
      <c r="D180" s="248" t="s">
        <v>213</v>
      </c>
      <c r="E180" s="254" t="s">
        <v>461</v>
      </c>
      <c r="F180" s="255" t="s">
        <v>1022</v>
      </c>
      <c r="G180" s="253"/>
      <c r="H180" s="256">
        <v>2.4700000000000002</v>
      </c>
      <c r="I180" s="257"/>
      <c r="J180" s="253"/>
      <c r="K180" s="253"/>
      <c r="L180" s="258"/>
      <c r="M180" s="259"/>
      <c r="N180" s="260"/>
      <c r="O180" s="260"/>
      <c r="P180" s="260"/>
      <c r="Q180" s="260"/>
      <c r="R180" s="260"/>
      <c r="S180" s="260"/>
      <c r="T180" s="261"/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T180" s="262" t="s">
        <v>213</v>
      </c>
      <c r="AU180" s="262" t="s">
        <v>80</v>
      </c>
      <c r="AV180" s="12" t="s">
        <v>95</v>
      </c>
      <c r="AW180" s="12" t="s">
        <v>29</v>
      </c>
      <c r="AX180" s="12" t="s">
        <v>80</v>
      </c>
      <c r="AY180" s="262" t="s">
        <v>203</v>
      </c>
    </row>
    <row r="181" s="2" customFormat="1" ht="16.5" customHeight="1">
      <c r="A181" s="36"/>
      <c r="B181" s="37"/>
      <c r="C181" s="236" t="s">
        <v>393</v>
      </c>
      <c r="D181" s="236" t="s">
        <v>204</v>
      </c>
      <c r="E181" s="237" t="s">
        <v>1023</v>
      </c>
      <c r="F181" s="238" t="s">
        <v>1024</v>
      </c>
      <c r="G181" s="239" t="s">
        <v>311</v>
      </c>
      <c r="H181" s="240">
        <v>2.3399999999999999</v>
      </c>
      <c r="I181" s="241"/>
      <c r="J181" s="240">
        <f>ROUND(I181*H181,2)</f>
        <v>0</v>
      </c>
      <c r="K181" s="238" t="s">
        <v>208</v>
      </c>
      <c r="L181" s="42"/>
      <c r="M181" s="242" t="s">
        <v>1</v>
      </c>
      <c r="N181" s="243" t="s">
        <v>37</v>
      </c>
      <c r="O181" s="89"/>
      <c r="P181" s="244">
        <f>O181*H181</f>
        <v>0</v>
      </c>
      <c r="Q181" s="244">
        <v>0</v>
      </c>
      <c r="R181" s="244">
        <f>Q181*H181</f>
        <v>0</v>
      </c>
      <c r="S181" s="244">
        <v>0</v>
      </c>
      <c r="T181" s="245">
        <f>S181*H181</f>
        <v>0</v>
      </c>
      <c r="U181" s="36"/>
      <c r="V181" s="36"/>
      <c r="W181" s="36"/>
      <c r="X181" s="36"/>
      <c r="Y181" s="36"/>
      <c r="Z181" s="36"/>
      <c r="AA181" s="36"/>
      <c r="AB181" s="36"/>
      <c r="AC181" s="36"/>
      <c r="AD181" s="36"/>
      <c r="AE181" s="36"/>
      <c r="AR181" s="246" t="s">
        <v>209</v>
      </c>
      <c r="AT181" s="246" t="s">
        <v>204</v>
      </c>
      <c r="AU181" s="246" t="s">
        <v>80</v>
      </c>
      <c r="AY181" s="15" t="s">
        <v>203</v>
      </c>
      <c r="BE181" s="247">
        <f>IF(N181="základní",J181,0)</f>
        <v>0</v>
      </c>
      <c r="BF181" s="247">
        <f>IF(N181="snížená",J181,0)</f>
        <v>0</v>
      </c>
      <c r="BG181" s="247">
        <f>IF(N181="zákl. přenesená",J181,0)</f>
        <v>0</v>
      </c>
      <c r="BH181" s="247">
        <f>IF(N181="sníž. přenesená",J181,0)</f>
        <v>0</v>
      </c>
      <c r="BI181" s="247">
        <f>IF(N181="nulová",J181,0)</f>
        <v>0</v>
      </c>
      <c r="BJ181" s="15" t="s">
        <v>80</v>
      </c>
      <c r="BK181" s="247">
        <f>ROUND(I181*H181,2)</f>
        <v>0</v>
      </c>
      <c r="BL181" s="15" t="s">
        <v>209</v>
      </c>
      <c r="BM181" s="246" t="s">
        <v>1025</v>
      </c>
    </row>
    <row r="182" s="2" customFormat="1">
      <c r="A182" s="36"/>
      <c r="B182" s="37"/>
      <c r="C182" s="38"/>
      <c r="D182" s="248" t="s">
        <v>211</v>
      </c>
      <c r="E182" s="38"/>
      <c r="F182" s="249" t="s">
        <v>1026</v>
      </c>
      <c r="G182" s="38"/>
      <c r="H182" s="38"/>
      <c r="I182" s="152"/>
      <c r="J182" s="38"/>
      <c r="K182" s="38"/>
      <c r="L182" s="42"/>
      <c r="M182" s="250"/>
      <c r="N182" s="251"/>
      <c r="O182" s="89"/>
      <c r="P182" s="89"/>
      <c r="Q182" s="89"/>
      <c r="R182" s="89"/>
      <c r="S182" s="89"/>
      <c r="T182" s="90"/>
      <c r="U182" s="36"/>
      <c r="V182" s="36"/>
      <c r="W182" s="36"/>
      <c r="X182" s="36"/>
      <c r="Y182" s="36"/>
      <c r="Z182" s="36"/>
      <c r="AA182" s="36"/>
      <c r="AB182" s="36"/>
      <c r="AC182" s="36"/>
      <c r="AD182" s="36"/>
      <c r="AE182" s="36"/>
      <c r="AT182" s="15" t="s">
        <v>211</v>
      </c>
      <c r="AU182" s="15" t="s">
        <v>80</v>
      </c>
    </row>
    <row r="183" s="12" customFormat="1">
      <c r="A183" s="12"/>
      <c r="B183" s="252"/>
      <c r="C183" s="253"/>
      <c r="D183" s="248" t="s">
        <v>213</v>
      </c>
      <c r="E183" s="254" t="s">
        <v>417</v>
      </c>
      <c r="F183" s="255" t="s">
        <v>1027</v>
      </c>
      <c r="G183" s="253"/>
      <c r="H183" s="256">
        <v>2.3399999999999999</v>
      </c>
      <c r="I183" s="257"/>
      <c r="J183" s="253"/>
      <c r="K183" s="253"/>
      <c r="L183" s="258"/>
      <c r="M183" s="259"/>
      <c r="N183" s="260"/>
      <c r="O183" s="260"/>
      <c r="P183" s="260"/>
      <c r="Q183" s="260"/>
      <c r="R183" s="260"/>
      <c r="S183" s="260"/>
      <c r="T183" s="261"/>
      <c r="U183" s="12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  <c r="AT183" s="262" t="s">
        <v>213</v>
      </c>
      <c r="AU183" s="262" t="s">
        <v>80</v>
      </c>
      <c r="AV183" s="12" t="s">
        <v>95</v>
      </c>
      <c r="AW183" s="12" t="s">
        <v>29</v>
      </c>
      <c r="AX183" s="12" t="s">
        <v>80</v>
      </c>
      <c r="AY183" s="262" t="s">
        <v>203</v>
      </c>
    </row>
    <row r="184" s="2" customFormat="1" ht="16.5" customHeight="1">
      <c r="A184" s="36"/>
      <c r="B184" s="37"/>
      <c r="C184" s="236" t="s">
        <v>8</v>
      </c>
      <c r="D184" s="236" t="s">
        <v>204</v>
      </c>
      <c r="E184" s="237" t="s">
        <v>1028</v>
      </c>
      <c r="F184" s="238" t="s">
        <v>1029</v>
      </c>
      <c r="G184" s="239" t="s">
        <v>311</v>
      </c>
      <c r="H184" s="240">
        <v>2.4700000000000002</v>
      </c>
      <c r="I184" s="241"/>
      <c r="J184" s="240">
        <f>ROUND(I184*H184,2)</f>
        <v>0</v>
      </c>
      <c r="K184" s="238" t="s">
        <v>208</v>
      </c>
      <c r="L184" s="42"/>
      <c r="M184" s="242" t="s">
        <v>1</v>
      </c>
      <c r="N184" s="243" t="s">
        <v>37</v>
      </c>
      <c r="O184" s="89"/>
      <c r="P184" s="244">
        <f>O184*H184</f>
        <v>0</v>
      </c>
      <c r="Q184" s="244">
        <v>0</v>
      </c>
      <c r="R184" s="244">
        <f>Q184*H184</f>
        <v>0</v>
      </c>
      <c r="S184" s="244">
        <v>0</v>
      </c>
      <c r="T184" s="245">
        <f>S184*H184</f>
        <v>0</v>
      </c>
      <c r="U184" s="36"/>
      <c r="V184" s="36"/>
      <c r="W184" s="36"/>
      <c r="X184" s="36"/>
      <c r="Y184" s="36"/>
      <c r="Z184" s="36"/>
      <c r="AA184" s="36"/>
      <c r="AB184" s="36"/>
      <c r="AC184" s="36"/>
      <c r="AD184" s="36"/>
      <c r="AE184" s="36"/>
      <c r="AR184" s="246" t="s">
        <v>209</v>
      </c>
      <c r="AT184" s="246" t="s">
        <v>204</v>
      </c>
      <c r="AU184" s="246" t="s">
        <v>80</v>
      </c>
      <c r="AY184" s="15" t="s">
        <v>203</v>
      </c>
      <c r="BE184" s="247">
        <f>IF(N184="základní",J184,0)</f>
        <v>0</v>
      </c>
      <c r="BF184" s="247">
        <f>IF(N184="snížená",J184,0)</f>
        <v>0</v>
      </c>
      <c r="BG184" s="247">
        <f>IF(N184="zákl. přenesená",J184,0)</f>
        <v>0</v>
      </c>
      <c r="BH184" s="247">
        <f>IF(N184="sníž. přenesená",J184,0)</f>
        <v>0</v>
      </c>
      <c r="BI184" s="247">
        <f>IF(N184="nulová",J184,0)</f>
        <v>0</v>
      </c>
      <c r="BJ184" s="15" t="s">
        <v>80</v>
      </c>
      <c r="BK184" s="247">
        <f>ROUND(I184*H184,2)</f>
        <v>0</v>
      </c>
      <c r="BL184" s="15" t="s">
        <v>209</v>
      </c>
      <c r="BM184" s="246" t="s">
        <v>1030</v>
      </c>
    </row>
    <row r="185" s="2" customFormat="1">
      <c r="A185" s="36"/>
      <c r="B185" s="37"/>
      <c r="C185" s="38"/>
      <c r="D185" s="248" t="s">
        <v>211</v>
      </c>
      <c r="E185" s="38"/>
      <c r="F185" s="249" t="s">
        <v>1026</v>
      </c>
      <c r="G185" s="38"/>
      <c r="H185" s="38"/>
      <c r="I185" s="152"/>
      <c r="J185" s="38"/>
      <c r="K185" s="38"/>
      <c r="L185" s="42"/>
      <c r="M185" s="250"/>
      <c r="N185" s="251"/>
      <c r="O185" s="89"/>
      <c r="P185" s="89"/>
      <c r="Q185" s="89"/>
      <c r="R185" s="89"/>
      <c r="S185" s="89"/>
      <c r="T185" s="90"/>
      <c r="U185" s="36"/>
      <c r="V185" s="36"/>
      <c r="W185" s="36"/>
      <c r="X185" s="36"/>
      <c r="Y185" s="36"/>
      <c r="Z185" s="36"/>
      <c r="AA185" s="36"/>
      <c r="AB185" s="36"/>
      <c r="AC185" s="36"/>
      <c r="AD185" s="36"/>
      <c r="AE185" s="36"/>
      <c r="AT185" s="15" t="s">
        <v>211</v>
      </c>
      <c r="AU185" s="15" t="s">
        <v>80</v>
      </c>
    </row>
    <row r="186" s="12" customFormat="1">
      <c r="A186" s="12"/>
      <c r="B186" s="252"/>
      <c r="C186" s="253"/>
      <c r="D186" s="248" t="s">
        <v>213</v>
      </c>
      <c r="E186" s="254" t="s">
        <v>297</v>
      </c>
      <c r="F186" s="255" t="s">
        <v>1022</v>
      </c>
      <c r="G186" s="253"/>
      <c r="H186" s="256">
        <v>2.4700000000000002</v>
      </c>
      <c r="I186" s="257"/>
      <c r="J186" s="253"/>
      <c r="K186" s="253"/>
      <c r="L186" s="258"/>
      <c r="M186" s="259"/>
      <c r="N186" s="260"/>
      <c r="O186" s="260"/>
      <c r="P186" s="260"/>
      <c r="Q186" s="260"/>
      <c r="R186" s="260"/>
      <c r="S186" s="260"/>
      <c r="T186" s="261"/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T186" s="262" t="s">
        <v>213</v>
      </c>
      <c r="AU186" s="262" t="s">
        <v>80</v>
      </c>
      <c r="AV186" s="12" t="s">
        <v>95</v>
      </c>
      <c r="AW186" s="12" t="s">
        <v>29</v>
      </c>
      <c r="AX186" s="12" t="s">
        <v>80</v>
      </c>
      <c r="AY186" s="262" t="s">
        <v>203</v>
      </c>
    </row>
    <row r="187" s="2" customFormat="1" ht="16.5" customHeight="1">
      <c r="A187" s="36"/>
      <c r="B187" s="37"/>
      <c r="C187" s="236" t="s">
        <v>405</v>
      </c>
      <c r="D187" s="236" t="s">
        <v>204</v>
      </c>
      <c r="E187" s="237" t="s">
        <v>548</v>
      </c>
      <c r="F187" s="238" t="s">
        <v>549</v>
      </c>
      <c r="G187" s="239" t="s">
        <v>311</v>
      </c>
      <c r="H187" s="240">
        <v>4.9400000000000004</v>
      </c>
      <c r="I187" s="241"/>
      <c r="J187" s="240">
        <f>ROUND(I187*H187,2)</f>
        <v>0</v>
      </c>
      <c r="K187" s="238" t="s">
        <v>208</v>
      </c>
      <c r="L187" s="42"/>
      <c r="M187" s="242" t="s">
        <v>1</v>
      </c>
      <c r="N187" s="243" t="s">
        <v>37</v>
      </c>
      <c r="O187" s="89"/>
      <c r="P187" s="244">
        <f>O187*H187</f>
        <v>0</v>
      </c>
      <c r="Q187" s="244">
        <v>0</v>
      </c>
      <c r="R187" s="244">
        <f>Q187*H187</f>
        <v>0</v>
      </c>
      <c r="S187" s="244">
        <v>0</v>
      </c>
      <c r="T187" s="245">
        <f>S187*H187</f>
        <v>0</v>
      </c>
      <c r="U187" s="36"/>
      <c r="V187" s="36"/>
      <c r="W187" s="36"/>
      <c r="X187" s="36"/>
      <c r="Y187" s="36"/>
      <c r="Z187" s="36"/>
      <c r="AA187" s="36"/>
      <c r="AB187" s="36"/>
      <c r="AC187" s="36"/>
      <c r="AD187" s="36"/>
      <c r="AE187" s="36"/>
      <c r="AR187" s="246" t="s">
        <v>209</v>
      </c>
      <c r="AT187" s="246" t="s">
        <v>204</v>
      </c>
      <c r="AU187" s="246" t="s">
        <v>80</v>
      </c>
      <c r="AY187" s="15" t="s">
        <v>203</v>
      </c>
      <c r="BE187" s="247">
        <f>IF(N187="základní",J187,0)</f>
        <v>0</v>
      </c>
      <c r="BF187" s="247">
        <f>IF(N187="snížená",J187,0)</f>
        <v>0</v>
      </c>
      <c r="BG187" s="247">
        <f>IF(N187="zákl. přenesená",J187,0)</f>
        <v>0</v>
      </c>
      <c r="BH187" s="247">
        <f>IF(N187="sníž. přenesená",J187,0)</f>
        <v>0</v>
      </c>
      <c r="BI187" s="247">
        <f>IF(N187="nulová",J187,0)</f>
        <v>0</v>
      </c>
      <c r="BJ187" s="15" t="s">
        <v>80</v>
      </c>
      <c r="BK187" s="247">
        <f>ROUND(I187*H187,2)</f>
        <v>0</v>
      </c>
      <c r="BL187" s="15" t="s">
        <v>209</v>
      </c>
      <c r="BM187" s="246" t="s">
        <v>1031</v>
      </c>
    </row>
    <row r="188" s="2" customFormat="1">
      <c r="A188" s="36"/>
      <c r="B188" s="37"/>
      <c r="C188" s="38"/>
      <c r="D188" s="248" t="s">
        <v>211</v>
      </c>
      <c r="E188" s="38"/>
      <c r="F188" s="249" t="s">
        <v>551</v>
      </c>
      <c r="G188" s="38"/>
      <c r="H188" s="38"/>
      <c r="I188" s="152"/>
      <c r="J188" s="38"/>
      <c r="K188" s="38"/>
      <c r="L188" s="42"/>
      <c r="M188" s="250"/>
      <c r="N188" s="251"/>
      <c r="O188" s="89"/>
      <c r="P188" s="89"/>
      <c r="Q188" s="89"/>
      <c r="R188" s="89"/>
      <c r="S188" s="89"/>
      <c r="T188" s="90"/>
      <c r="U188" s="36"/>
      <c r="V188" s="36"/>
      <c r="W188" s="36"/>
      <c r="X188" s="36"/>
      <c r="Y188" s="36"/>
      <c r="Z188" s="36"/>
      <c r="AA188" s="36"/>
      <c r="AB188" s="36"/>
      <c r="AC188" s="36"/>
      <c r="AD188" s="36"/>
      <c r="AE188" s="36"/>
      <c r="AT188" s="15" t="s">
        <v>211</v>
      </c>
      <c r="AU188" s="15" t="s">
        <v>80</v>
      </c>
    </row>
    <row r="189" s="13" customFormat="1">
      <c r="A189" s="13"/>
      <c r="B189" s="267"/>
      <c r="C189" s="268"/>
      <c r="D189" s="248" t="s">
        <v>213</v>
      </c>
      <c r="E189" s="269" t="s">
        <v>1</v>
      </c>
      <c r="F189" s="270" t="s">
        <v>1032</v>
      </c>
      <c r="G189" s="268"/>
      <c r="H189" s="269" t="s">
        <v>1</v>
      </c>
      <c r="I189" s="271"/>
      <c r="J189" s="268"/>
      <c r="K189" s="268"/>
      <c r="L189" s="272"/>
      <c r="M189" s="273"/>
      <c r="N189" s="274"/>
      <c r="O189" s="274"/>
      <c r="P189" s="274"/>
      <c r="Q189" s="274"/>
      <c r="R189" s="274"/>
      <c r="S189" s="274"/>
      <c r="T189" s="275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76" t="s">
        <v>213</v>
      </c>
      <c r="AU189" s="276" t="s">
        <v>80</v>
      </c>
      <c r="AV189" s="13" t="s">
        <v>80</v>
      </c>
      <c r="AW189" s="13" t="s">
        <v>29</v>
      </c>
      <c r="AX189" s="13" t="s">
        <v>72</v>
      </c>
      <c r="AY189" s="276" t="s">
        <v>203</v>
      </c>
    </row>
    <row r="190" s="12" customFormat="1">
      <c r="A190" s="12"/>
      <c r="B190" s="252"/>
      <c r="C190" s="253"/>
      <c r="D190" s="248" t="s">
        <v>213</v>
      </c>
      <c r="E190" s="254" t="s">
        <v>300</v>
      </c>
      <c r="F190" s="255" t="s">
        <v>1033</v>
      </c>
      <c r="G190" s="253"/>
      <c r="H190" s="256">
        <v>4.9400000000000004</v>
      </c>
      <c r="I190" s="257"/>
      <c r="J190" s="253"/>
      <c r="K190" s="253"/>
      <c r="L190" s="258"/>
      <c r="M190" s="259"/>
      <c r="N190" s="260"/>
      <c r="O190" s="260"/>
      <c r="P190" s="260"/>
      <c r="Q190" s="260"/>
      <c r="R190" s="260"/>
      <c r="S190" s="260"/>
      <c r="T190" s="261"/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T190" s="262" t="s">
        <v>213</v>
      </c>
      <c r="AU190" s="262" t="s">
        <v>80</v>
      </c>
      <c r="AV190" s="12" t="s">
        <v>95</v>
      </c>
      <c r="AW190" s="12" t="s">
        <v>29</v>
      </c>
      <c r="AX190" s="12" t="s">
        <v>80</v>
      </c>
      <c r="AY190" s="262" t="s">
        <v>203</v>
      </c>
    </row>
    <row r="191" s="2" customFormat="1" ht="16.5" customHeight="1">
      <c r="A191" s="36"/>
      <c r="B191" s="37"/>
      <c r="C191" s="236" t="s">
        <v>412</v>
      </c>
      <c r="D191" s="236" t="s">
        <v>204</v>
      </c>
      <c r="E191" s="237" t="s">
        <v>553</v>
      </c>
      <c r="F191" s="238" t="s">
        <v>554</v>
      </c>
      <c r="G191" s="239" t="s">
        <v>311</v>
      </c>
      <c r="H191" s="240">
        <v>1.53</v>
      </c>
      <c r="I191" s="241"/>
      <c r="J191" s="240">
        <f>ROUND(I191*H191,2)</f>
        <v>0</v>
      </c>
      <c r="K191" s="238" t="s">
        <v>208</v>
      </c>
      <c r="L191" s="42"/>
      <c r="M191" s="242" t="s">
        <v>1</v>
      </c>
      <c r="N191" s="243" t="s">
        <v>37</v>
      </c>
      <c r="O191" s="89"/>
      <c r="P191" s="244">
        <f>O191*H191</f>
        <v>0</v>
      </c>
      <c r="Q191" s="244">
        <v>0</v>
      </c>
      <c r="R191" s="244">
        <f>Q191*H191</f>
        <v>0</v>
      </c>
      <c r="S191" s="244">
        <v>0</v>
      </c>
      <c r="T191" s="245">
        <f>S191*H191</f>
        <v>0</v>
      </c>
      <c r="U191" s="36"/>
      <c r="V191" s="36"/>
      <c r="W191" s="36"/>
      <c r="X191" s="36"/>
      <c r="Y191" s="36"/>
      <c r="Z191" s="36"/>
      <c r="AA191" s="36"/>
      <c r="AB191" s="36"/>
      <c r="AC191" s="36"/>
      <c r="AD191" s="36"/>
      <c r="AE191" s="36"/>
      <c r="AR191" s="246" t="s">
        <v>209</v>
      </c>
      <c r="AT191" s="246" t="s">
        <v>204</v>
      </c>
      <c r="AU191" s="246" t="s">
        <v>80</v>
      </c>
      <c r="AY191" s="15" t="s">
        <v>203</v>
      </c>
      <c r="BE191" s="247">
        <f>IF(N191="základní",J191,0)</f>
        <v>0</v>
      </c>
      <c r="BF191" s="247">
        <f>IF(N191="snížená",J191,0)</f>
        <v>0</v>
      </c>
      <c r="BG191" s="247">
        <f>IF(N191="zákl. přenesená",J191,0)</f>
        <v>0</v>
      </c>
      <c r="BH191" s="247">
        <f>IF(N191="sníž. přenesená",J191,0)</f>
        <v>0</v>
      </c>
      <c r="BI191" s="247">
        <f>IF(N191="nulová",J191,0)</f>
        <v>0</v>
      </c>
      <c r="BJ191" s="15" t="s">
        <v>80</v>
      </c>
      <c r="BK191" s="247">
        <f>ROUND(I191*H191,2)</f>
        <v>0</v>
      </c>
      <c r="BL191" s="15" t="s">
        <v>209</v>
      </c>
      <c r="BM191" s="246" t="s">
        <v>1034</v>
      </c>
    </row>
    <row r="192" s="2" customFormat="1">
      <c r="A192" s="36"/>
      <c r="B192" s="37"/>
      <c r="C192" s="38"/>
      <c r="D192" s="248" t="s">
        <v>211</v>
      </c>
      <c r="E192" s="38"/>
      <c r="F192" s="249" t="s">
        <v>556</v>
      </c>
      <c r="G192" s="38"/>
      <c r="H192" s="38"/>
      <c r="I192" s="152"/>
      <c r="J192" s="38"/>
      <c r="K192" s="38"/>
      <c r="L192" s="42"/>
      <c r="M192" s="250"/>
      <c r="N192" s="251"/>
      <c r="O192" s="89"/>
      <c r="P192" s="89"/>
      <c r="Q192" s="89"/>
      <c r="R192" s="89"/>
      <c r="S192" s="89"/>
      <c r="T192" s="90"/>
      <c r="U192" s="36"/>
      <c r="V192" s="36"/>
      <c r="W192" s="36"/>
      <c r="X192" s="36"/>
      <c r="Y192" s="36"/>
      <c r="Z192" s="36"/>
      <c r="AA192" s="36"/>
      <c r="AB192" s="36"/>
      <c r="AC192" s="36"/>
      <c r="AD192" s="36"/>
      <c r="AE192" s="36"/>
      <c r="AT192" s="15" t="s">
        <v>211</v>
      </c>
      <c r="AU192" s="15" t="s">
        <v>80</v>
      </c>
    </row>
    <row r="193" s="13" customFormat="1">
      <c r="A193" s="13"/>
      <c r="B193" s="267"/>
      <c r="C193" s="268"/>
      <c r="D193" s="248" t="s">
        <v>213</v>
      </c>
      <c r="E193" s="269" t="s">
        <v>1</v>
      </c>
      <c r="F193" s="270" t="s">
        <v>1035</v>
      </c>
      <c r="G193" s="268"/>
      <c r="H193" s="269" t="s">
        <v>1</v>
      </c>
      <c r="I193" s="271"/>
      <c r="J193" s="268"/>
      <c r="K193" s="268"/>
      <c r="L193" s="272"/>
      <c r="M193" s="273"/>
      <c r="N193" s="274"/>
      <c r="O193" s="274"/>
      <c r="P193" s="274"/>
      <c r="Q193" s="274"/>
      <c r="R193" s="274"/>
      <c r="S193" s="274"/>
      <c r="T193" s="275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76" t="s">
        <v>213</v>
      </c>
      <c r="AU193" s="276" t="s">
        <v>80</v>
      </c>
      <c r="AV193" s="13" t="s">
        <v>80</v>
      </c>
      <c r="AW193" s="13" t="s">
        <v>29</v>
      </c>
      <c r="AX193" s="13" t="s">
        <v>72</v>
      </c>
      <c r="AY193" s="276" t="s">
        <v>203</v>
      </c>
    </row>
    <row r="194" s="12" customFormat="1">
      <c r="A194" s="12"/>
      <c r="B194" s="252"/>
      <c r="C194" s="253"/>
      <c r="D194" s="248" t="s">
        <v>213</v>
      </c>
      <c r="E194" s="254" t="s">
        <v>430</v>
      </c>
      <c r="F194" s="255" t="s">
        <v>1036</v>
      </c>
      <c r="G194" s="253"/>
      <c r="H194" s="256">
        <v>1.53</v>
      </c>
      <c r="I194" s="257"/>
      <c r="J194" s="253"/>
      <c r="K194" s="253"/>
      <c r="L194" s="258"/>
      <c r="M194" s="259"/>
      <c r="N194" s="260"/>
      <c r="O194" s="260"/>
      <c r="P194" s="260"/>
      <c r="Q194" s="260"/>
      <c r="R194" s="260"/>
      <c r="S194" s="260"/>
      <c r="T194" s="261"/>
      <c r="U194" s="12"/>
      <c r="V194" s="12"/>
      <c r="W194" s="12"/>
      <c r="X194" s="12"/>
      <c r="Y194" s="12"/>
      <c r="Z194" s="12"/>
      <c r="AA194" s="12"/>
      <c r="AB194" s="12"/>
      <c r="AC194" s="12"/>
      <c r="AD194" s="12"/>
      <c r="AE194" s="12"/>
      <c r="AT194" s="262" t="s">
        <v>213</v>
      </c>
      <c r="AU194" s="262" t="s">
        <v>80</v>
      </c>
      <c r="AV194" s="12" t="s">
        <v>95</v>
      </c>
      <c r="AW194" s="12" t="s">
        <v>29</v>
      </c>
      <c r="AX194" s="12" t="s">
        <v>80</v>
      </c>
      <c r="AY194" s="262" t="s">
        <v>203</v>
      </c>
    </row>
    <row r="195" s="11" customFormat="1" ht="25.92" customHeight="1">
      <c r="A195" s="11"/>
      <c r="B195" s="222"/>
      <c r="C195" s="223"/>
      <c r="D195" s="224" t="s">
        <v>71</v>
      </c>
      <c r="E195" s="225" t="s">
        <v>355</v>
      </c>
      <c r="F195" s="225" t="s">
        <v>581</v>
      </c>
      <c r="G195" s="223"/>
      <c r="H195" s="223"/>
      <c r="I195" s="226"/>
      <c r="J195" s="227">
        <f>BK195</f>
        <v>0</v>
      </c>
      <c r="K195" s="223"/>
      <c r="L195" s="228"/>
      <c r="M195" s="229"/>
      <c r="N195" s="230"/>
      <c r="O195" s="230"/>
      <c r="P195" s="231">
        <f>SUM(P196:P199)</f>
        <v>0</v>
      </c>
      <c r="Q195" s="230"/>
      <c r="R195" s="231">
        <f>SUM(R196:R199)</f>
        <v>0</v>
      </c>
      <c r="S195" s="230"/>
      <c r="T195" s="232">
        <f>SUM(T196:T199)</f>
        <v>0</v>
      </c>
      <c r="U195" s="11"/>
      <c r="V195" s="11"/>
      <c r="W195" s="11"/>
      <c r="X195" s="11"/>
      <c r="Y195" s="11"/>
      <c r="Z195" s="11"/>
      <c r="AA195" s="11"/>
      <c r="AB195" s="11"/>
      <c r="AC195" s="11"/>
      <c r="AD195" s="11"/>
      <c r="AE195" s="11"/>
      <c r="AR195" s="233" t="s">
        <v>80</v>
      </c>
      <c r="AT195" s="234" t="s">
        <v>71</v>
      </c>
      <c r="AU195" s="234" t="s">
        <v>72</v>
      </c>
      <c r="AY195" s="233" t="s">
        <v>203</v>
      </c>
      <c r="BK195" s="235">
        <f>SUM(BK196:BK199)</f>
        <v>0</v>
      </c>
    </row>
    <row r="196" s="2" customFormat="1" ht="16.5" customHeight="1">
      <c r="A196" s="36"/>
      <c r="B196" s="37"/>
      <c r="C196" s="236" t="s">
        <v>419</v>
      </c>
      <c r="D196" s="236" t="s">
        <v>204</v>
      </c>
      <c r="E196" s="237" t="s">
        <v>582</v>
      </c>
      <c r="F196" s="238" t="s">
        <v>1037</v>
      </c>
      <c r="G196" s="239" t="s">
        <v>311</v>
      </c>
      <c r="H196" s="240">
        <v>3.2000000000000002</v>
      </c>
      <c r="I196" s="241"/>
      <c r="J196" s="240">
        <f>ROUND(I196*H196,2)</f>
        <v>0</v>
      </c>
      <c r="K196" s="238" t="s">
        <v>208</v>
      </c>
      <c r="L196" s="42"/>
      <c r="M196" s="242" t="s">
        <v>1</v>
      </c>
      <c r="N196" s="243" t="s">
        <v>37</v>
      </c>
      <c r="O196" s="89"/>
      <c r="P196" s="244">
        <f>O196*H196</f>
        <v>0</v>
      </c>
      <c r="Q196" s="244">
        <v>0</v>
      </c>
      <c r="R196" s="244">
        <f>Q196*H196</f>
        <v>0</v>
      </c>
      <c r="S196" s="244">
        <v>0</v>
      </c>
      <c r="T196" s="245">
        <f>S196*H196</f>
        <v>0</v>
      </c>
      <c r="U196" s="36"/>
      <c r="V196" s="36"/>
      <c r="W196" s="36"/>
      <c r="X196" s="36"/>
      <c r="Y196" s="36"/>
      <c r="Z196" s="36"/>
      <c r="AA196" s="36"/>
      <c r="AB196" s="36"/>
      <c r="AC196" s="36"/>
      <c r="AD196" s="36"/>
      <c r="AE196" s="36"/>
      <c r="AR196" s="246" t="s">
        <v>209</v>
      </c>
      <c r="AT196" s="246" t="s">
        <v>204</v>
      </c>
      <c r="AU196" s="246" t="s">
        <v>80</v>
      </c>
      <c r="AY196" s="15" t="s">
        <v>203</v>
      </c>
      <c r="BE196" s="247">
        <f>IF(N196="základní",J196,0)</f>
        <v>0</v>
      </c>
      <c r="BF196" s="247">
        <f>IF(N196="snížená",J196,0)</f>
        <v>0</v>
      </c>
      <c r="BG196" s="247">
        <f>IF(N196="zákl. přenesená",J196,0)</f>
        <v>0</v>
      </c>
      <c r="BH196" s="247">
        <f>IF(N196="sníž. přenesená",J196,0)</f>
        <v>0</v>
      </c>
      <c r="BI196" s="247">
        <f>IF(N196="nulová",J196,0)</f>
        <v>0</v>
      </c>
      <c r="BJ196" s="15" t="s">
        <v>80</v>
      </c>
      <c r="BK196" s="247">
        <f>ROUND(I196*H196,2)</f>
        <v>0</v>
      </c>
      <c r="BL196" s="15" t="s">
        <v>209</v>
      </c>
      <c r="BM196" s="246" t="s">
        <v>1038</v>
      </c>
    </row>
    <row r="197" s="2" customFormat="1">
      <c r="A197" s="36"/>
      <c r="B197" s="37"/>
      <c r="C197" s="38"/>
      <c r="D197" s="248" t="s">
        <v>211</v>
      </c>
      <c r="E197" s="38"/>
      <c r="F197" s="249" t="s">
        <v>546</v>
      </c>
      <c r="G197" s="38"/>
      <c r="H197" s="38"/>
      <c r="I197" s="152"/>
      <c r="J197" s="38"/>
      <c r="K197" s="38"/>
      <c r="L197" s="42"/>
      <c r="M197" s="250"/>
      <c r="N197" s="251"/>
      <c r="O197" s="89"/>
      <c r="P197" s="89"/>
      <c r="Q197" s="89"/>
      <c r="R197" s="89"/>
      <c r="S197" s="89"/>
      <c r="T197" s="90"/>
      <c r="U197" s="36"/>
      <c r="V197" s="36"/>
      <c r="W197" s="36"/>
      <c r="X197" s="36"/>
      <c r="Y197" s="36"/>
      <c r="Z197" s="36"/>
      <c r="AA197" s="36"/>
      <c r="AB197" s="36"/>
      <c r="AC197" s="36"/>
      <c r="AD197" s="36"/>
      <c r="AE197" s="36"/>
      <c r="AT197" s="15" t="s">
        <v>211</v>
      </c>
      <c r="AU197" s="15" t="s">
        <v>80</v>
      </c>
    </row>
    <row r="198" s="13" customFormat="1">
      <c r="A198" s="13"/>
      <c r="B198" s="267"/>
      <c r="C198" s="268"/>
      <c r="D198" s="248" t="s">
        <v>213</v>
      </c>
      <c r="E198" s="269" t="s">
        <v>1</v>
      </c>
      <c r="F198" s="270" t="s">
        <v>1039</v>
      </c>
      <c r="G198" s="268"/>
      <c r="H198" s="269" t="s">
        <v>1</v>
      </c>
      <c r="I198" s="271"/>
      <c r="J198" s="268"/>
      <c r="K198" s="268"/>
      <c r="L198" s="272"/>
      <c r="M198" s="273"/>
      <c r="N198" s="274"/>
      <c r="O198" s="274"/>
      <c r="P198" s="274"/>
      <c r="Q198" s="274"/>
      <c r="R198" s="274"/>
      <c r="S198" s="274"/>
      <c r="T198" s="275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76" t="s">
        <v>213</v>
      </c>
      <c r="AU198" s="276" t="s">
        <v>80</v>
      </c>
      <c r="AV198" s="13" t="s">
        <v>80</v>
      </c>
      <c r="AW198" s="13" t="s">
        <v>29</v>
      </c>
      <c r="AX198" s="13" t="s">
        <v>72</v>
      </c>
      <c r="AY198" s="276" t="s">
        <v>203</v>
      </c>
    </row>
    <row r="199" s="12" customFormat="1">
      <c r="A199" s="12"/>
      <c r="B199" s="252"/>
      <c r="C199" s="253"/>
      <c r="D199" s="248" t="s">
        <v>213</v>
      </c>
      <c r="E199" s="254" t="s">
        <v>423</v>
      </c>
      <c r="F199" s="255" t="s">
        <v>1040</v>
      </c>
      <c r="G199" s="253"/>
      <c r="H199" s="256">
        <v>3.2000000000000002</v>
      </c>
      <c r="I199" s="257"/>
      <c r="J199" s="253"/>
      <c r="K199" s="253"/>
      <c r="L199" s="258"/>
      <c r="M199" s="259"/>
      <c r="N199" s="260"/>
      <c r="O199" s="260"/>
      <c r="P199" s="260"/>
      <c r="Q199" s="260"/>
      <c r="R199" s="260"/>
      <c r="S199" s="260"/>
      <c r="T199" s="261"/>
      <c r="U199" s="12"/>
      <c r="V199" s="12"/>
      <c r="W199" s="12"/>
      <c r="X199" s="12"/>
      <c r="Y199" s="12"/>
      <c r="Z199" s="12"/>
      <c r="AA199" s="12"/>
      <c r="AB199" s="12"/>
      <c r="AC199" s="12"/>
      <c r="AD199" s="12"/>
      <c r="AE199" s="12"/>
      <c r="AT199" s="262" t="s">
        <v>213</v>
      </c>
      <c r="AU199" s="262" t="s">
        <v>80</v>
      </c>
      <c r="AV199" s="12" t="s">
        <v>95</v>
      </c>
      <c r="AW199" s="12" t="s">
        <v>29</v>
      </c>
      <c r="AX199" s="12" t="s">
        <v>80</v>
      </c>
      <c r="AY199" s="262" t="s">
        <v>203</v>
      </c>
    </row>
    <row r="200" s="11" customFormat="1" ht="25.92" customHeight="1">
      <c r="A200" s="11"/>
      <c r="B200" s="222"/>
      <c r="C200" s="223"/>
      <c r="D200" s="224" t="s">
        <v>71</v>
      </c>
      <c r="E200" s="225" t="s">
        <v>275</v>
      </c>
      <c r="F200" s="225" t="s">
        <v>276</v>
      </c>
      <c r="G200" s="223"/>
      <c r="H200" s="223"/>
      <c r="I200" s="226"/>
      <c r="J200" s="227">
        <f>BK200</f>
        <v>0</v>
      </c>
      <c r="K200" s="223"/>
      <c r="L200" s="228"/>
      <c r="M200" s="229"/>
      <c r="N200" s="230"/>
      <c r="O200" s="230"/>
      <c r="P200" s="231">
        <f>SUM(P201:P214)</f>
        <v>0</v>
      </c>
      <c r="Q200" s="230"/>
      <c r="R200" s="231">
        <f>SUM(R201:R214)</f>
        <v>0</v>
      </c>
      <c r="S200" s="230"/>
      <c r="T200" s="232">
        <f>SUM(T201:T214)</f>
        <v>0</v>
      </c>
      <c r="U200" s="11"/>
      <c r="V200" s="11"/>
      <c r="W200" s="11"/>
      <c r="X200" s="11"/>
      <c r="Y200" s="11"/>
      <c r="Z200" s="11"/>
      <c r="AA200" s="11"/>
      <c r="AB200" s="11"/>
      <c r="AC200" s="11"/>
      <c r="AD200" s="11"/>
      <c r="AE200" s="11"/>
      <c r="AR200" s="233" t="s">
        <v>80</v>
      </c>
      <c r="AT200" s="234" t="s">
        <v>71</v>
      </c>
      <c r="AU200" s="234" t="s">
        <v>72</v>
      </c>
      <c r="AY200" s="233" t="s">
        <v>203</v>
      </c>
      <c r="BK200" s="235">
        <f>SUM(BK201:BK214)</f>
        <v>0</v>
      </c>
    </row>
    <row r="201" s="2" customFormat="1" ht="16.5" customHeight="1">
      <c r="A201" s="36"/>
      <c r="B201" s="37"/>
      <c r="C201" s="236" t="s">
        <v>425</v>
      </c>
      <c r="D201" s="236" t="s">
        <v>204</v>
      </c>
      <c r="E201" s="237" t="s">
        <v>1041</v>
      </c>
      <c r="F201" s="238" t="s">
        <v>1042</v>
      </c>
      <c r="G201" s="239" t="s">
        <v>325</v>
      </c>
      <c r="H201" s="240">
        <v>6</v>
      </c>
      <c r="I201" s="241"/>
      <c r="J201" s="240">
        <f>ROUND(I201*H201,2)</f>
        <v>0</v>
      </c>
      <c r="K201" s="238" t="s">
        <v>208</v>
      </c>
      <c r="L201" s="42"/>
      <c r="M201" s="242" t="s">
        <v>1</v>
      </c>
      <c r="N201" s="243" t="s">
        <v>37</v>
      </c>
      <c r="O201" s="89"/>
      <c r="P201" s="244">
        <f>O201*H201</f>
        <v>0</v>
      </c>
      <c r="Q201" s="244">
        <v>0</v>
      </c>
      <c r="R201" s="244">
        <f>Q201*H201</f>
        <v>0</v>
      </c>
      <c r="S201" s="244">
        <v>0</v>
      </c>
      <c r="T201" s="245">
        <f>S201*H201</f>
        <v>0</v>
      </c>
      <c r="U201" s="36"/>
      <c r="V201" s="36"/>
      <c r="W201" s="36"/>
      <c r="X201" s="36"/>
      <c r="Y201" s="36"/>
      <c r="Z201" s="36"/>
      <c r="AA201" s="36"/>
      <c r="AB201" s="36"/>
      <c r="AC201" s="36"/>
      <c r="AD201" s="36"/>
      <c r="AE201" s="36"/>
      <c r="AR201" s="246" t="s">
        <v>209</v>
      </c>
      <c r="AT201" s="246" t="s">
        <v>204</v>
      </c>
      <c r="AU201" s="246" t="s">
        <v>80</v>
      </c>
      <c r="AY201" s="15" t="s">
        <v>203</v>
      </c>
      <c r="BE201" s="247">
        <f>IF(N201="základní",J201,0)</f>
        <v>0</v>
      </c>
      <c r="BF201" s="247">
        <f>IF(N201="snížená",J201,0)</f>
        <v>0</v>
      </c>
      <c r="BG201" s="247">
        <f>IF(N201="zákl. přenesená",J201,0)</f>
        <v>0</v>
      </c>
      <c r="BH201" s="247">
        <f>IF(N201="sníž. přenesená",J201,0)</f>
        <v>0</v>
      </c>
      <c r="BI201" s="247">
        <f>IF(N201="nulová",J201,0)</f>
        <v>0</v>
      </c>
      <c r="BJ201" s="15" t="s">
        <v>80</v>
      </c>
      <c r="BK201" s="247">
        <f>ROUND(I201*H201,2)</f>
        <v>0</v>
      </c>
      <c r="BL201" s="15" t="s">
        <v>209</v>
      </c>
      <c r="BM201" s="246" t="s">
        <v>1043</v>
      </c>
    </row>
    <row r="202" s="2" customFormat="1">
      <c r="A202" s="36"/>
      <c r="B202" s="37"/>
      <c r="C202" s="38"/>
      <c r="D202" s="248" t="s">
        <v>211</v>
      </c>
      <c r="E202" s="38"/>
      <c r="F202" s="249" t="s">
        <v>1044</v>
      </c>
      <c r="G202" s="38"/>
      <c r="H202" s="38"/>
      <c r="I202" s="152"/>
      <c r="J202" s="38"/>
      <c r="K202" s="38"/>
      <c r="L202" s="42"/>
      <c r="M202" s="250"/>
      <c r="N202" s="251"/>
      <c r="O202" s="89"/>
      <c r="P202" s="89"/>
      <c r="Q202" s="89"/>
      <c r="R202" s="89"/>
      <c r="S202" s="89"/>
      <c r="T202" s="90"/>
      <c r="U202" s="36"/>
      <c r="V202" s="36"/>
      <c r="W202" s="36"/>
      <c r="X202" s="36"/>
      <c r="Y202" s="36"/>
      <c r="Z202" s="36"/>
      <c r="AA202" s="36"/>
      <c r="AB202" s="36"/>
      <c r="AC202" s="36"/>
      <c r="AD202" s="36"/>
      <c r="AE202" s="36"/>
      <c r="AT202" s="15" t="s">
        <v>211</v>
      </c>
      <c r="AU202" s="15" t="s">
        <v>80</v>
      </c>
    </row>
    <row r="203" s="12" customFormat="1">
      <c r="A203" s="12"/>
      <c r="B203" s="252"/>
      <c r="C203" s="253"/>
      <c r="D203" s="248" t="s">
        <v>213</v>
      </c>
      <c r="E203" s="254" t="s">
        <v>339</v>
      </c>
      <c r="F203" s="255" t="s">
        <v>1045</v>
      </c>
      <c r="G203" s="253"/>
      <c r="H203" s="256">
        <v>6</v>
      </c>
      <c r="I203" s="257"/>
      <c r="J203" s="253"/>
      <c r="K203" s="253"/>
      <c r="L203" s="258"/>
      <c r="M203" s="259"/>
      <c r="N203" s="260"/>
      <c r="O203" s="260"/>
      <c r="P203" s="260"/>
      <c r="Q203" s="260"/>
      <c r="R203" s="260"/>
      <c r="S203" s="260"/>
      <c r="T203" s="261"/>
      <c r="U203" s="12"/>
      <c r="V203" s="12"/>
      <c r="W203" s="12"/>
      <c r="X203" s="12"/>
      <c r="Y203" s="12"/>
      <c r="Z203" s="12"/>
      <c r="AA203" s="12"/>
      <c r="AB203" s="12"/>
      <c r="AC203" s="12"/>
      <c r="AD203" s="12"/>
      <c r="AE203" s="12"/>
      <c r="AT203" s="262" t="s">
        <v>213</v>
      </c>
      <c r="AU203" s="262" t="s">
        <v>80</v>
      </c>
      <c r="AV203" s="12" t="s">
        <v>95</v>
      </c>
      <c r="AW203" s="12" t="s">
        <v>29</v>
      </c>
      <c r="AX203" s="12" t="s">
        <v>80</v>
      </c>
      <c r="AY203" s="262" t="s">
        <v>203</v>
      </c>
    </row>
    <row r="204" s="2" customFormat="1" ht="16.5" customHeight="1">
      <c r="A204" s="36"/>
      <c r="B204" s="37"/>
      <c r="C204" s="236" t="s">
        <v>432</v>
      </c>
      <c r="D204" s="236" t="s">
        <v>204</v>
      </c>
      <c r="E204" s="237" t="s">
        <v>1046</v>
      </c>
      <c r="F204" s="238" t="s">
        <v>1047</v>
      </c>
      <c r="G204" s="239" t="s">
        <v>325</v>
      </c>
      <c r="H204" s="240">
        <v>15</v>
      </c>
      <c r="I204" s="241"/>
      <c r="J204" s="240">
        <f>ROUND(I204*H204,2)</f>
        <v>0</v>
      </c>
      <c r="K204" s="238" t="s">
        <v>208</v>
      </c>
      <c r="L204" s="42"/>
      <c r="M204" s="242" t="s">
        <v>1</v>
      </c>
      <c r="N204" s="243" t="s">
        <v>37</v>
      </c>
      <c r="O204" s="89"/>
      <c r="P204" s="244">
        <f>O204*H204</f>
        <v>0</v>
      </c>
      <c r="Q204" s="244">
        <v>0</v>
      </c>
      <c r="R204" s="244">
        <f>Q204*H204</f>
        <v>0</v>
      </c>
      <c r="S204" s="244">
        <v>0</v>
      </c>
      <c r="T204" s="245">
        <f>S204*H204</f>
        <v>0</v>
      </c>
      <c r="U204" s="36"/>
      <c r="V204" s="36"/>
      <c r="W204" s="36"/>
      <c r="X204" s="36"/>
      <c r="Y204" s="36"/>
      <c r="Z204" s="36"/>
      <c r="AA204" s="36"/>
      <c r="AB204" s="36"/>
      <c r="AC204" s="36"/>
      <c r="AD204" s="36"/>
      <c r="AE204" s="36"/>
      <c r="AR204" s="246" t="s">
        <v>209</v>
      </c>
      <c r="AT204" s="246" t="s">
        <v>204</v>
      </c>
      <c r="AU204" s="246" t="s">
        <v>80</v>
      </c>
      <c r="AY204" s="15" t="s">
        <v>203</v>
      </c>
      <c r="BE204" s="247">
        <f>IF(N204="základní",J204,0)</f>
        <v>0</v>
      </c>
      <c r="BF204" s="247">
        <f>IF(N204="snížená",J204,0)</f>
        <v>0</v>
      </c>
      <c r="BG204" s="247">
        <f>IF(N204="zákl. přenesená",J204,0)</f>
        <v>0</v>
      </c>
      <c r="BH204" s="247">
        <f>IF(N204="sníž. přenesená",J204,0)</f>
        <v>0</v>
      </c>
      <c r="BI204" s="247">
        <f>IF(N204="nulová",J204,0)</f>
        <v>0</v>
      </c>
      <c r="BJ204" s="15" t="s">
        <v>80</v>
      </c>
      <c r="BK204" s="247">
        <f>ROUND(I204*H204,2)</f>
        <v>0</v>
      </c>
      <c r="BL204" s="15" t="s">
        <v>209</v>
      </c>
      <c r="BM204" s="246" t="s">
        <v>1048</v>
      </c>
    </row>
    <row r="205" s="2" customFormat="1">
      <c r="A205" s="36"/>
      <c r="B205" s="37"/>
      <c r="C205" s="38"/>
      <c r="D205" s="248" t="s">
        <v>211</v>
      </c>
      <c r="E205" s="38"/>
      <c r="F205" s="249" t="s">
        <v>1049</v>
      </c>
      <c r="G205" s="38"/>
      <c r="H205" s="38"/>
      <c r="I205" s="152"/>
      <c r="J205" s="38"/>
      <c r="K205" s="38"/>
      <c r="L205" s="42"/>
      <c r="M205" s="250"/>
      <c r="N205" s="251"/>
      <c r="O205" s="89"/>
      <c r="P205" s="89"/>
      <c r="Q205" s="89"/>
      <c r="R205" s="89"/>
      <c r="S205" s="89"/>
      <c r="T205" s="90"/>
      <c r="U205" s="36"/>
      <c r="V205" s="36"/>
      <c r="W205" s="36"/>
      <c r="X205" s="36"/>
      <c r="Y205" s="36"/>
      <c r="Z205" s="36"/>
      <c r="AA205" s="36"/>
      <c r="AB205" s="36"/>
      <c r="AC205" s="36"/>
      <c r="AD205" s="36"/>
      <c r="AE205" s="36"/>
      <c r="AT205" s="15" t="s">
        <v>211</v>
      </c>
      <c r="AU205" s="15" t="s">
        <v>80</v>
      </c>
    </row>
    <row r="206" s="12" customFormat="1">
      <c r="A206" s="12"/>
      <c r="B206" s="252"/>
      <c r="C206" s="253"/>
      <c r="D206" s="248" t="s">
        <v>213</v>
      </c>
      <c r="E206" s="254" t="s">
        <v>328</v>
      </c>
      <c r="F206" s="255" t="s">
        <v>1050</v>
      </c>
      <c r="G206" s="253"/>
      <c r="H206" s="256">
        <v>15</v>
      </c>
      <c r="I206" s="257"/>
      <c r="J206" s="253"/>
      <c r="K206" s="253"/>
      <c r="L206" s="258"/>
      <c r="M206" s="259"/>
      <c r="N206" s="260"/>
      <c r="O206" s="260"/>
      <c r="P206" s="260"/>
      <c r="Q206" s="260"/>
      <c r="R206" s="260"/>
      <c r="S206" s="260"/>
      <c r="T206" s="261"/>
      <c r="U206" s="12"/>
      <c r="V206" s="12"/>
      <c r="W206" s="12"/>
      <c r="X206" s="12"/>
      <c r="Y206" s="12"/>
      <c r="Z206" s="12"/>
      <c r="AA206" s="12"/>
      <c r="AB206" s="12"/>
      <c r="AC206" s="12"/>
      <c r="AD206" s="12"/>
      <c r="AE206" s="12"/>
      <c r="AT206" s="262" t="s">
        <v>213</v>
      </c>
      <c r="AU206" s="262" t="s">
        <v>80</v>
      </c>
      <c r="AV206" s="12" t="s">
        <v>95</v>
      </c>
      <c r="AW206" s="12" t="s">
        <v>29</v>
      </c>
      <c r="AX206" s="12" t="s">
        <v>80</v>
      </c>
      <c r="AY206" s="262" t="s">
        <v>203</v>
      </c>
    </row>
    <row r="207" s="2" customFormat="1" ht="16.5" customHeight="1">
      <c r="A207" s="36"/>
      <c r="B207" s="37"/>
      <c r="C207" s="236" t="s">
        <v>7</v>
      </c>
      <c r="D207" s="236" t="s">
        <v>204</v>
      </c>
      <c r="E207" s="237" t="s">
        <v>1051</v>
      </c>
      <c r="F207" s="238" t="s">
        <v>1052</v>
      </c>
      <c r="G207" s="239" t="s">
        <v>325</v>
      </c>
      <c r="H207" s="240">
        <v>12</v>
      </c>
      <c r="I207" s="241"/>
      <c r="J207" s="240">
        <f>ROUND(I207*H207,2)</f>
        <v>0</v>
      </c>
      <c r="K207" s="238" t="s">
        <v>208</v>
      </c>
      <c r="L207" s="42"/>
      <c r="M207" s="242" t="s">
        <v>1</v>
      </c>
      <c r="N207" s="243" t="s">
        <v>37</v>
      </c>
      <c r="O207" s="89"/>
      <c r="P207" s="244">
        <f>O207*H207</f>
        <v>0</v>
      </c>
      <c r="Q207" s="244">
        <v>0</v>
      </c>
      <c r="R207" s="244">
        <f>Q207*H207</f>
        <v>0</v>
      </c>
      <c r="S207" s="244">
        <v>0</v>
      </c>
      <c r="T207" s="245">
        <f>S207*H207</f>
        <v>0</v>
      </c>
      <c r="U207" s="36"/>
      <c r="V207" s="36"/>
      <c r="W207" s="36"/>
      <c r="X207" s="36"/>
      <c r="Y207" s="36"/>
      <c r="Z207" s="36"/>
      <c r="AA207" s="36"/>
      <c r="AB207" s="36"/>
      <c r="AC207" s="36"/>
      <c r="AD207" s="36"/>
      <c r="AE207" s="36"/>
      <c r="AR207" s="246" t="s">
        <v>209</v>
      </c>
      <c r="AT207" s="246" t="s">
        <v>204</v>
      </c>
      <c r="AU207" s="246" t="s">
        <v>80</v>
      </c>
      <c r="AY207" s="15" t="s">
        <v>203</v>
      </c>
      <c r="BE207" s="247">
        <f>IF(N207="základní",J207,0)</f>
        <v>0</v>
      </c>
      <c r="BF207" s="247">
        <f>IF(N207="snížená",J207,0)</f>
        <v>0</v>
      </c>
      <c r="BG207" s="247">
        <f>IF(N207="zákl. přenesená",J207,0)</f>
        <v>0</v>
      </c>
      <c r="BH207" s="247">
        <f>IF(N207="sníž. přenesená",J207,0)</f>
        <v>0</v>
      </c>
      <c r="BI207" s="247">
        <f>IF(N207="nulová",J207,0)</f>
        <v>0</v>
      </c>
      <c r="BJ207" s="15" t="s">
        <v>80</v>
      </c>
      <c r="BK207" s="247">
        <f>ROUND(I207*H207,2)</f>
        <v>0</v>
      </c>
      <c r="BL207" s="15" t="s">
        <v>209</v>
      </c>
      <c r="BM207" s="246" t="s">
        <v>1053</v>
      </c>
    </row>
    <row r="208" s="2" customFormat="1">
      <c r="A208" s="36"/>
      <c r="B208" s="37"/>
      <c r="C208" s="38"/>
      <c r="D208" s="248" t="s">
        <v>211</v>
      </c>
      <c r="E208" s="38"/>
      <c r="F208" s="249" t="s">
        <v>594</v>
      </c>
      <c r="G208" s="38"/>
      <c r="H208" s="38"/>
      <c r="I208" s="152"/>
      <c r="J208" s="38"/>
      <c r="K208" s="38"/>
      <c r="L208" s="42"/>
      <c r="M208" s="250"/>
      <c r="N208" s="251"/>
      <c r="O208" s="89"/>
      <c r="P208" s="89"/>
      <c r="Q208" s="89"/>
      <c r="R208" s="89"/>
      <c r="S208" s="89"/>
      <c r="T208" s="90"/>
      <c r="U208" s="36"/>
      <c r="V208" s="36"/>
      <c r="W208" s="36"/>
      <c r="X208" s="36"/>
      <c r="Y208" s="36"/>
      <c r="Z208" s="36"/>
      <c r="AA208" s="36"/>
      <c r="AB208" s="36"/>
      <c r="AC208" s="36"/>
      <c r="AD208" s="36"/>
      <c r="AE208" s="36"/>
      <c r="AT208" s="15" t="s">
        <v>211</v>
      </c>
      <c r="AU208" s="15" t="s">
        <v>80</v>
      </c>
    </row>
    <row r="209" s="12" customFormat="1">
      <c r="A209" s="12"/>
      <c r="B209" s="252"/>
      <c r="C209" s="253"/>
      <c r="D209" s="248" t="s">
        <v>213</v>
      </c>
      <c r="E209" s="254" t="s">
        <v>333</v>
      </c>
      <c r="F209" s="255" t="s">
        <v>1054</v>
      </c>
      <c r="G209" s="253"/>
      <c r="H209" s="256">
        <v>12</v>
      </c>
      <c r="I209" s="257"/>
      <c r="J209" s="253"/>
      <c r="K209" s="253"/>
      <c r="L209" s="258"/>
      <c r="M209" s="259"/>
      <c r="N209" s="260"/>
      <c r="O209" s="260"/>
      <c r="P209" s="260"/>
      <c r="Q209" s="260"/>
      <c r="R209" s="260"/>
      <c r="S209" s="260"/>
      <c r="T209" s="261"/>
      <c r="U209" s="12"/>
      <c r="V209" s="12"/>
      <c r="W209" s="12"/>
      <c r="X209" s="12"/>
      <c r="Y209" s="12"/>
      <c r="Z209" s="12"/>
      <c r="AA209" s="12"/>
      <c r="AB209" s="12"/>
      <c r="AC209" s="12"/>
      <c r="AD209" s="12"/>
      <c r="AE209" s="12"/>
      <c r="AT209" s="262" t="s">
        <v>213</v>
      </c>
      <c r="AU209" s="262" t="s">
        <v>80</v>
      </c>
      <c r="AV209" s="12" t="s">
        <v>95</v>
      </c>
      <c r="AW209" s="12" t="s">
        <v>29</v>
      </c>
      <c r="AX209" s="12" t="s">
        <v>80</v>
      </c>
      <c r="AY209" s="262" t="s">
        <v>203</v>
      </c>
    </row>
    <row r="210" s="2" customFormat="1" ht="16.5" customHeight="1">
      <c r="A210" s="36"/>
      <c r="B210" s="37"/>
      <c r="C210" s="236" t="s">
        <v>449</v>
      </c>
      <c r="D210" s="236" t="s">
        <v>204</v>
      </c>
      <c r="E210" s="237" t="s">
        <v>898</v>
      </c>
      <c r="F210" s="238" t="s">
        <v>899</v>
      </c>
      <c r="G210" s="239" t="s">
        <v>311</v>
      </c>
      <c r="H210" s="240">
        <v>15.84</v>
      </c>
      <c r="I210" s="241"/>
      <c r="J210" s="240">
        <f>ROUND(I210*H210,2)</f>
        <v>0</v>
      </c>
      <c r="K210" s="238" t="s">
        <v>208</v>
      </c>
      <c r="L210" s="42"/>
      <c r="M210" s="242" t="s">
        <v>1</v>
      </c>
      <c r="N210" s="243" t="s">
        <v>37</v>
      </c>
      <c r="O210" s="89"/>
      <c r="P210" s="244">
        <f>O210*H210</f>
        <v>0</v>
      </c>
      <c r="Q210" s="244">
        <v>0</v>
      </c>
      <c r="R210" s="244">
        <f>Q210*H210</f>
        <v>0</v>
      </c>
      <c r="S210" s="244">
        <v>0</v>
      </c>
      <c r="T210" s="245">
        <f>S210*H210</f>
        <v>0</v>
      </c>
      <c r="U210" s="36"/>
      <c r="V210" s="36"/>
      <c r="W210" s="36"/>
      <c r="X210" s="36"/>
      <c r="Y210" s="36"/>
      <c r="Z210" s="36"/>
      <c r="AA210" s="36"/>
      <c r="AB210" s="36"/>
      <c r="AC210" s="36"/>
      <c r="AD210" s="36"/>
      <c r="AE210" s="36"/>
      <c r="AR210" s="246" t="s">
        <v>209</v>
      </c>
      <c r="AT210" s="246" t="s">
        <v>204</v>
      </c>
      <c r="AU210" s="246" t="s">
        <v>80</v>
      </c>
      <c r="AY210" s="15" t="s">
        <v>203</v>
      </c>
      <c r="BE210" s="247">
        <f>IF(N210="základní",J210,0)</f>
        <v>0</v>
      </c>
      <c r="BF210" s="247">
        <f>IF(N210="snížená",J210,0)</f>
        <v>0</v>
      </c>
      <c r="BG210" s="247">
        <f>IF(N210="zákl. přenesená",J210,0)</f>
        <v>0</v>
      </c>
      <c r="BH210" s="247">
        <f>IF(N210="sníž. přenesená",J210,0)</f>
        <v>0</v>
      </c>
      <c r="BI210" s="247">
        <f>IF(N210="nulová",J210,0)</f>
        <v>0</v>
      </c>
      <c r="BJ210" s="15" t="s">
        <v>80</v>
      </c>
      <c r="BK210" s="247">
        <f>ROUND(I210*H210,2)</f>
        <v>0</v>
      </c>
      <c r="BL210" s="15" t="s">
        <v>209</v>
      </c>
      <c r="BM210" s="246" t="s">
        <v>1055</v>
      </c>
    </row>
    <row r="211" s="2" customFormat="1">
      <c r="A211" s="36"/>
      <c r="B211" s="37"/>
      <c r="C211" s="38"/>
      <c r="D211" s="248" t="s">
        <v>211</v>
      </c>
      <c r="E211" s="38"/>
      <c r="F211" s="249" t="s">
        <v>901</v>
      </c>
      <c r="G211" s="38"/>
      <c r="H211" s="38"/>
      <c r="I211" s="152"/>
      <c r="J211" s="38"/>
      <c r="K211" s="38"/>
      <c r="L211" s="42"/>
      <c r="M211" s="250"/>
      <c r="N211" s="251"/>
      <c r="O211" s="89"/>
      <c r="P211" s="89"/>
      <c r="Q211" s="89"/>
      <c r="R211" s="89"/>
      <c r="S211" s="89"/>
      <c r="T211" s="90"/>
      <c r="U211" s="36"/>
      <c r="V211" s="36"/>
      <c r="W211" s="36"/>
      <c r="X211" s="36"/>
      <c r="Y211" s="36"/>
      <c r="Z211" s="36"/>
      <c r="AA211" s="36"/>
      <c r="AB211" s="36"/>
      <c r="AC211" s="36"/>
      <c r="AD211" s="36"/>
      <c r="AE211" s="36"/>
      <c r="AT211" s="15" t="s">
        <v>211</v>
      </c>
      <c r="AU211" s="15" t="s">
        <v>80</v>
      </c>
    </row>
    <row r="212" s="2" customFormat="1" ht="16.5" customHeight="1">
      <c r="A212" s="36"/>
      <c r="B212" s="37"/>
      <c r="C212" s="236" t="s">
        <v>457</v>
      </c>
      <c r="D212" s="236" t="s">
        <v>204</v>
      </c>
      <c r="E212" s="237" t="s">
        <v>605</v>
      </c>
      <c r="F212" s="238" t="s">
        <v>606</v>
      </c>
      <c r="G212" s="239" t="s">
        <v>325</v>
      </c>
      <c r="H212" s="240">
        <v>9.8499999999999996</v>
      </c>
      <c r="I212" s="241"/>
      <c r="J212" s="240">
        <f>ROUND(I212*H212,2)</f>
        <v>0</v>
      </c>
      <c r="K212" s="238" t="s">
        <v>208</v>
      </c>
      <c r="L212" s="42"/>
      <c r="M212" s="242" t="s">
        <v>1</v>
      </c>
      <c r="N212" s="243" t="s">
        <v>37</v>
      </c>
      <c r="O212" s="89"/>
      <c r="P212" s="244">
        <f>O212*H212</f>
        <v>0</v>
      </c>
      <c r="Q212" s="244">
        <v>0</v>
      </c>
      <c r="R212" s="244">
        <f>Q212*H212</f>
        <v>0</v>
      </c>
      <c r="S212" s="244">
        <v>0</v>
      </c>
      <c r="T212" s="245">
        <f>S212*H212</f>
        <v>0</v>
      </c>
      <c r="U212" s="36"/>
      <c r="V212" s="36"/>
      <c r="W212" s="36"/>
      <c r="X212" s="36"/>
      <c r="Y212" s="36"/>
      <c r="Z212" s="36"/>
      <c r="AA212" s="36"/>
      <c r="AB212" s="36"/>
      <c r="AC212" s="36"/>
      <c r="AD212" s="36"/>
      <c r="AE212" s="36"/>
      <c r="AR212" s="246" t="s">
        <v>209</v>
      </c>
      <c r="AT212" s="246" t="s">
        <v>204</v>
      </c>
      <c r="AU212" s="246" t="s">
        <v>80</v>
      </c>
      <c r="AY212" s="15" t="s">
        <v>203</v>
      </c>
      <c r="BE212" s="247">
        <f>IF(N212="základní",J212,0)</f>
        <v>0</v>
      </c>
      <c r="BF212" s="247">
        <f>IF(N212="snížená",J212,0)</f>
        <v>0</v>
      </c>
      <c r="BG212" s="247">
        <f>IF(N212="zákl. přenesená",J212,0)</f>
        <v>0</v>
      </c>
      <c r="BH212" s="247">
        <f>IF(N212="sníž. přenesená",J212,0)</f>
        <v>0</v>
      </c>
      <c r="BI212" s="247">
        <f>IF(N212="nulová",J212,0)</f>
        <v>0</v>
      </c>
      <c r="BJ212" s="15" t="s">
        <v>80</v>
      </c>
      <c r="BK212" s="247">
        <f>ROUND(I212*H212,2)</f>
        <v>0</v>
      </c>
      <c r="BL212" s="15" t="s">
        <v>209</v>
      </c>
      <c r="BM212" s="246" t="s">
        <v>1056</v>
      </c>
    </row>
    <row r="213" s="2" customFormat="1">
      <c r="A213" s="36"/>
      <c r="B213" s="37"/>
      <c r="C213" s="38"/>
      <c r="D213" s="248" t="s">
        <v>211</v>
      </c>
      <c r="E213" s="38"/>
      <c r="F213" s="249" t="s">
        <v>608</v>
      </c>
      <c r="G213" s="38"/>
      <c r="H213" s="38"/>
      <c r="I213" s="152"/>
      <c r="J213" s="38"/>
      <c r="K213" s="38"/>
      <c r="L213" s="42"/>
      <c r="M213" s="250"/>
      <c r="N213" s="251"/>
      <c r="O213" s="89"/>
      <c r="P213" s="89"/>
      <c r="Q213" s="89"/>
      <c r="R213" s="89"/>
      <c r="S213" s="89"/>
      <c r="T213" s="90"/>
      <c r="U213" s="36"/>
      <c r="V213" s="36"/>
      <c r="W213" s="36"/>
      <c r="X213" s="36"/>
      <c r="Y213" s="36"/>
      <c r="Z213" s="36"/>
      <c r="AA213" s="36"/>
      <c r="AB213" s="36"/>
      <c r="AC213" s="36"/>
      <c r="AD213" s="36"/>
      <c r="AE213" s="36"/>
      <c r="AT213" s="15" t="s">
        <v>211</v>
      </c>
      <c r="AU213" s="15" t="s">
        <v>80</v>
      </c>
    </row>
    <row r="214" s="12" customFormat="1">
      <c r="A214" s="12"/>
      <c r="B214" s="252"/>
      <c r="C214" s="253"/>
      <c r="D214" s="248" t="s">
        <v>213</v>
      </c>
      <c r="E214" s="254" t="s">
        <v>293</v>
      </c>
      <c r="F214" s="255" t="s">
        <v>1057</v>
      </c>
      <c r="G214" s="253"/>
      <c r="H214" s="256">
        <v>9.8499999999999996</v>
      </c>
      <c r="I214" s="257"/>
      <c r="J214" s="253"/>
      <c r="K214" s="253"/>
      <c r="L214" s="258"/>
      <c r="M214" s="263"/>
      <c r="N214" s="264"/>
      <c r="O214" s="264"/>
      <c r="P214" s="264"/>
      <c r="Q214" s="264"/>
      <c r="R214" s="264"/>
      <c r="S214" s="264"/>
      <c r="T214" s="265"/>
      <c r="U214" s="12"/>
      <c r="V214" s="12"/>
      <c r="W214" s="12"/>
      <c r="X214" s="12"/>
      <c r="Y214" s="12"/>
      <c r="Z214" s="12"/>
      <c r="AA214" s="12"/>
      <c r="AB214" s="12"/>
      <c r="AC214" s="12"/>
      <c r="AD214" s="12"/>
      <c r="AE214" s="12"/>
      <c r="AT214" s="262" t="s">
        <v>213</v>
      </c>
      <c r="AU214" s="262" t="s">
        <v>80</v>
      </c>
      <c r="AV214" s="12" t="s">
        <v>95</v>
      </c>
      <c r="AW214" s="12" t="s">
        <v>29</v>
      </c>
      <c r="AX214" s="12" t="s">
        <v>80</v>
      </c>
      <c r="AY214" s="262" t="s">
        <v>203</v>
      </c>
    </row>
    <row r="215" s="2" customFormat="1" ht="6.96" customHeight="1">
      <c r="A215" s="36"/>
      <c r="B215" s="64"/>
      <c r="C215" s="65"/>
      <c r="D215" s="65"/>
      <c r="E215" s="65"/>
      <c r="F215" s="65"/>
      <c r="G215" s="65"/>
      <c r="H215" s="65"/>
      <c r="I215" s="193"/>
      <c r="J215" s="65"/>
      <c r="K215" s="65"/>
      <c r="L215" s="42"/>
      <c r="M215" s="36"/>
      <c r="O215" s="36"/>
      <c r="P215" s="36"/>
      <c r="Q215" s="36"/>
      <c r="R215" s="36"/>
      <c r="S215" s="36"/>
      <c r="T215" s="36"/>
      <c r="U215" s="36"/>
      <c r="V215" s="36"/>
      <c r="W215" s="36"/>
      <c r="X215" s="36"/>
      <c r="Y215" s="36"/>
      <c r="Z215" s="36"/>
      <c r="AA215" s="36"/>
      <c r="AB215" s="36"/>
      <c r="AC215" s="36"/>
      <c r="AD215" s="36"/>
      <c r="AE215" s="36"/>
    </row>
  </sheetData>
  <sheetProtection sheet="1" autoFilter="0" formatColumns="0" formatRows="0" objects="1" scenarios="1" spinCount="100000" saltValue="o3ZzOmHoG/ZDtCvtEoAuHwd8lJ8QLtA+zFgLEeXazjK9MlyGw4c6C0wcsj7N8+nMach/+8gKcZJzYzuEgl0o5A==" hashValue="3rogbtvqjkoFseydrfJOAabqhKkl52FB9kjIKvsIfB6Th0EK4PtodupqP2ktGkKyfVF3g7KKzGeQETCNw+sMJg==" algorithmName="SHA-512" password="CC35"/>
  <autoFilter ref="C123:K214"/>
  <mergeCells count="12">
    <mergeCell ref="E7:H7"/>
    <mergeCell ref="E9:H9"/>
    <mergeCell ref="E11:H11"/>
    <mergeCell ref="E20:H20"/>
    <mergeCell ref="E29:H29"/>
    <mergeCell ref="E84:H84"/>
    <mergeCell ref="E86:H86"/>
    <mergeCell ref="E88:H88"/>
    <mergeCell ref="E112:H112"/>
    <mergeCell ref="E114:H114"/>
    <mergeCell ref="E116:H116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style="1" customWidth="1"/>
    <col min="2" max="2" width="1.67" style="1" customWidth="1"/>
    <col min="3" max="3" width="4.17" style="1" customWidth="1"/>
    <col min="4" max="4" width="4.33" style="1" customWidth="1"/>
    <col min="5" max="5" width="17.17" style="1" customWidth="1"/>
    <col min="6" max="6" width="100.83" style="1" customWidth="1"/>
    <col min="7" max="7" width="7" style="1" customWidth="1"/>
    <col min="8" max="8" width="11.5" style="1" customWidth="1"/>
    <col min="9" max="9" width="20.17" style="144" customWidth="1"/>
    <col min="10" max="10" width="20.17" style="1" customWidth="1"/>
    <col min="11" max="11" width="20.17" style="1" customWidth="1"/>
    <col min="12" max="12" width="9.33" style="1" customWidth="1"/>
    <col min="13" max="13" width="10.83" style="1" hidden="1" customWidth="1"/>
    <col min="14" max="14" width="9.33" style="1" hidden="1"/>
    <col min="15" max="15" width="14.17" style="1" hidden="1" customWidth="1"/>
    <col min="16" max="16" width="14.17" style="1" hidden="1" customWidth="1"/>
    <col min="17" max="17" width="14.17" style="1" hidden="1" customWidth="1"/>
    <col min="18" max="18" width="14.17" style="1" hidden="1" customWidth="1"/>
    <col min="19" max="19" width="14.17" style="1" hidden="1" customWidth="1"/>
    <col min="20" max="20" width="14.17" style="1" hidden="1" customWidth="1"/>
    <col min="21" max="21" width="16.33" style="1" hidden="1" customWidth="1"/>
    <col min="22" max="22" width="12.33" style="1" customWidth="1"/>
    <col min="23" max="23" width="16.33" style="1" customWidth="1"/>
    <col min="24" max="24" width="12.33" style="1" customWidth="1"/>
    <col min="25" max="25" width="15" style="1" customWidth="1"/>
    <col min="26" max="26" width="11" style="1" customWidth="1"/>
    <col min="27" max="27" width="15" style="1" customWidth="1"/>
    <col min="28" max="28" width="16.33" style="1" customWidth="1"/>
    <col min="29" max="29" width="11" style="1" customWidth="1"/>
    <col min="30" max="30" width="15" style="1" customWidth="1"/>
    <col min="31" max="31" width="16.33" style="1" customWidth="1"/>
    <col min="44" max="44" width="9.33" style="1" hidden="1"/>
    <col min="45" max="45" width="9.33" style="1" hidden="1"/>
    <col min="46" max="46" width="9.33" style="1" hidden="1"/>
    <col min="47" max="47" width="9.33" style="1" hidden="1"/>
    <col min="48" max="48" width="9.33" style="1" hidden="1"/>
    <col min="49" max="49" width="9.33" style="1" hidden="1"/>
    <col min="50" max="50" width="9.33" style="1" hidden="1"/>
    <col min="51" max="51" width="9.33" style="1" hidden="1"/>
    <col min="52" max="52" width="9.33" style="1" hidden="1"/>
    <col min="53" max="53" width="9.33" style="1" hidden="1"/>
    <col min="54" max="54" width="9.33" style="1" hidden="1"/>
    <col min="55" max="55" width="9.33" style="1" hidden="1"/>
    <col min="56" max="56" width="9.33" style="1" hidden="1"/>
    <col min="57" max="57" width="9.33" style="1" hidden="1"/>
    <col min="58" max="58" width="9.33" style="1" hidden="1"/>
    <col min="59" max="59" width="9.33" style="1" hidden="1"/>
    <col min="60" max="60" width="9.33" style="1" hidden="1"/>
    <col min="61" max="61" width="9.33" style="1" hidden="1"/>
    <col min="62" max="62" width="9.33" style="1" hidden="1"/>
    <col min="63" max="63" width="9.33" style="1" hidden="1"/>
    <col min="64" max="64" width="9.33" style="1" hidden="1"/>
    <col min="65" max="65" width="9.33" style="1" hidden="1"/>
  </cols>
  <sheetData>
    <row r="2" s="1" customFormat="1" ht="36.96" customHeight="1">
      <c r="I2" s="144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123</v>
      </c>
      <c r="AZ2" s="266" t="s">
        <v>250</v>
      </c>
      <c r="BA2" s="266" t="s">
        <v>250</v>
      </c>
      <c r="BB2" s="266" t="s">
        <v>1</v>
      </c>
      <c r="BC2" s="266" t="s">
        <v>1058</v>
      </c>
      <c r="BD2" s="266" t="s">
        <v>95</v>
      </c>
    </row>
    <row r="3" s="1" customFormat="1" ht="6.96" customHeight="1">
      <c r="B3" s="145"/>
      <c r="C3" s="146"/>
      <c r="D3" s="146"/>
      <c r="E3" s="146"/>
      <c r="F3" s="146"/>
      <c r="G3" s="146"/>
      <c r="H3" s="146"/>
      <c r="I3" s="147"/>
      <c r="J3" s="146"/>
      <c r="K3" s="146"/>
      <c r="L3" s="18"/>
      <c r="AT3" s="15" t="s">
        <v>82</v>
      </c>
      <c r="AZ3" s="266" t="s">
        <v>293</v>
      </c>
      <c r="BA3" s="266" t="s">
        <v>293</v>
      </c>
      <c r="BB3" s="266" t="s">
        <v>1</v>
      </c>
      <c r="BC3" s="266" t="s">
        <v>961</v>
      </c>
      <c r="BD3" s="266" t="s">
        <v>95</v>
      </c>
    </row>
    <row r="4" s="1" customFormat="1" ht="24.96" customHeight="1">
      <c r="B4" s="18"/>
      <c r="D4" s="148" t="s">
        <v>177</v>
      </c>
      <c r="I4" s="144"/>
      <c r="L4" s="18"/>
      <c r="M4" s="149" t="s">
        <v>10</v>
      </c>
      <c r="AT4" s="15" t="s">
        <v>4</v>
      </c>
      <c r="AZ4" s="266" t="s">
        <v>461</v>
      </c>
      <c r="BA4" s="266" t="s">
        <v>461</v>
      </c>
      <c r="BB4" s="266" t="s">
        <v>1</v>
      </c>
      <c r="BC4" s="266" t="s">
        <v>1059</v>
      </c>
      <c r="BD4" s="266" t="s">
        <v>95</v>
      </c>
    </row>
    <row r="5" s="1" customFormat="1" ht="6.96" customHeight="1">
      <c r="B5" s="18"/>
      <c r="I5" s="144"/>
      <c r="L5" s="18"/>
      <c r="AZ5" s="266" t="s">
        <v>467</v>
      </c>
      <c r="BA5" s="266" t="s">
        <v>467</v>
      </c>
      <c r="BB5" s="266" t="s">
        <v>1</v>
      </c>
      <c r="BC5" s="266" t="s">
        <v>1060</v>
      </c>
      <c r="BD5" s="266" t="s">
        <v>95</v>
      </c>
    </row>
    <row r="6" s="1" customFormat="1" ht="12" customHeight="1">
      <c r="B6" s="18"/>
      <c r="D6" s="150" t="s">
        <v>15</v>
      </c>
      <c r="I6" s="144"/>
      <c r="L6" s="18"/>
      <c r="AZ6" s="266" t="s">
        <v>1061</v>
      </c>
      <c r="BA6" s="266" t="s">
        <v>1061</v>
      </c>
      <c r="BB6" s="266" t="s">
        <v>1</v>
      </c>
      <c r="BC6" s="266" t="s">
        <v>1062</v>
      </c>
      <c r="BD6" s="266" t="s">
        <v>95</v>
      </c>
    </row>
    <row r="7" s="1" customFormat="1" ht="16.5" customHeight="1">
      <c r="B7" s="18"/>
      <c r="E7" s="151" t="str">
        <f>'Rekapitulace stavby'!K6</f>
        <v>,,Úprava projektové dokumentace na stavbu Modernizace silnice II/298 Býšť - hranice kraje, km 9,700</v>
      </c>
      <c r="F7" s="150"/>
      <c r="G7" s="150"/>
      <c r="H7" s="150"/>
      <c r="I7" s="144"/>
      <c r="L7" s="18"/>
      <c r="AZ7" s="266" t="s">
        <v>1063</v>
      </c>
      <c r="BA7" s="266" t="s">
        <v>1063</v>
      </c>
      <c r="BB7" s="266" t="s">
        <v>1</v>
      </c>
      <c r="BC7" s="266" t="s">
        <v>1064</v>
      </c>
      <c r="BD7" s="266" t="s">
        <v>95</v>
      </c>
    </row>
    <row r="8" s="1" customFormat="1" ht="12" customHeight="1">
      <c r="B8" s="18"/>
      <c r="D8" s="150" t="s">
        <v>178</v>
      </c>
      <c r="I8" s="144"/>
      <c r="L8" s="18"/>
      <c r="AZ8" s="266" t="s">
        <v>417</v>
      </c>
      <c r="BA8" s="266" t="s">
        <v>417</v>
      </c>
      <c r="BB8" s="266" t="s">
        <v>1</v>
      </c>
      <c r="BC8" s="266" t="s">
        <v>1065</v>
      </c>
      <c r="BD8" s="266" t="s">
        <v>95</v>
      </c>
    </row>
    <row r="9" s="2" customFormat="1" ht="16.5" customHeight="1">
      <c r="A9" s="36"/>
      <c r="B9" s="42"/>
      <c r="C9" s="36"/>
      <c r="D9" s="36"/>
      <c r="E9" s="151" t="s">
        <v>967</v>
      </c>
      <c r="F9" s="36"/>
      <c r="G9" s="36"/>
      <c r="H9" s="36"/>
      <c r="I9" s="152"/>
      <c r="J9" s="36"/>
      <c r="K9" s="36"/>
      <c r="L9" s="61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  <c r="AZ9" s="266" t="s">
        <v>1066</v>
      </c>
      <c r="BA9" s="266" t="s">
        <v>1066</v>
      </c>
      <c r="BB9" s="266" t="s">
        <v>1</v>
      </c>
      <c r="BC9" s="266" t="s">
        <v>1067</v>
      </c>
      <c r="BD9" s="266" t="s">
        <v>95</v>
      </c>
    </row>
    <row r="10" s="2" customFormat="1" ht="12" customHeight="1">
      <c r="A10" s="36"/>
      <c r="B10" s="42"/>
      <c r="C10" s="36"/>
      <c r="D10" s="150" t="s">
        <v>302</v>
      </c>
      <c r="E10" s="36"/>
      <c r="F10" s="36"/>
      <c r="G10" s="36"/>
      <c r="H10" s="36"/>
      <c r="I10" s="152"/>
      <c r="J10" s="36"/>
      <c r="K10" s="36"/>
      <c r="L10" s="61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6.5" customHeight="1">
      <c r="A11" s="36"/>
      <c r="B11" s="42"/>
      <c r="C11" s="36"/>
      <c r="D11" s="36"/>
      <c r="E11" s="153" t="s">
        <v>1068</v>
      </c>
      <c r="F11" s="36"/>
      <c r="G11" s="36"/>
      <c r="H11" s="36"/>
      <c r="I11" s="152"/>
      <c r="J11" s="36"/>
      <c r="K11" s="36"/>
      <c r="L11" s="61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>
      <c r="A12" s="36"/>
      <c r="B12" s="42"/>
      <c r="C12" s="36"/>
      <c r="D12" s="36"/>
      <c r="E12" s="36"/>
      <c r="F12" s="36"/>
      <c r="G12" s="36"/>
      <c r="H12" s="36"/>
      <c r="I12" s="152"/>
      <c r="J12" s="36"/>
      <c r="K12" s="36"/>
      <c r="L12" s="61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2" customHeight="1">
      <c r="A13" s="36"/>
      <c r="B13" s="42"/>
      <c r="C13" s="36"/>
      <c r="D13" s="150" t="s">
        <v>17</v>
      </c>
      <c r="E13" s="36"/>
      <c r="F13" s="139" t="s">
        <v>1</v>
      </c>
      <c r="G13" s="36"/>
      <c r="H13" s="36"/>
      <c r="I13" s="154" t="s">
        <v>18</v>
      </c>
      <c r="J13" s="139" t="s">
        <v>1</v>
      </c>
      <c r="K13" s="36"/>
      <c r="L13" s="61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50" t="s">
        <v>19</v>
      </c>
      <c r="E14" s="36"/>
      <c r="F14" s="139" t="s">
        <v>20</v>
      </c>
      <c r="G14" s="36"/>
      <c r="H14" s="36"/>
      <c r="I14" s="154" t="s">
        <v>21</v>
      </c>
      <c r="J14" s="155" t="str">
        <f>'Rekapitulace stavby'!AN8</f>
        <v>7. 11. 2019</v>
      </c>
      <c r="K14" s="36"/>
      <c r="L14" s="61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21.84" customHeight="1">
      <c r="A15" s="36"/>
      <c r="B15" s="42"/>
      <c r="C15" s="36"/>
      <c r="D15" s="156" t="s">
        <v>180</v>
      </c>
      <c r="E15" s="36"/>
      <c r="F15" s="157" t="s">
        <v>971</v>
      </c>
      <c r="G15" s="36"/>
      <c r="H15" s="36"/>
      <c r="I15" s="158" t="s">
        <v>182</v>
      </c>
      <c r="J15" s="157" t="s">
        <v>183</v>
      </c>
      <c r="K15" s="36"/>
      <c r="L15" s="61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12" customHeight="1">
      <c r="A16" s="36"/>
      <c r="B16" s="42"/>
      <c r="C16" s="36"/>
      <c r="D16" s="150" t="s">
        <v>23</v>
      </c>
      <c r="E16" s="36"/>
      <c r="F16" s="36"/>
      <c r="G16" s="36"/>
      <c r="H16" s="36"/>
      <c r="I16" s="154" t="s">
        <v>24</v>
      </c>
      <c r="J16" s="139" t="str">
        <f>IF('Rekapitulace stavby'!AN10="","",'Rekapitulace stavby'!AN10)</f>
        <v/>
      </c>
      <c r="K16" s="36"/>
      <c r="L16" s="61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8" customHeight="1">
      <c r="A17" s="36"/>
      <c r="B17" s="42"/>
      <c r="C17" s="36"/>
      <c r="D17" s="36"/>
      <c r="E17" s="139" t="str">
        <f>IF('Rekapitulace stavby'!E11="","",'Rekapitulace stavby'!E11)</f>
        <v xml:space="preserve"> </v>
      </c>
      <c r="F17" s="36"/>
      <c r="G17" s="36"/>
      <c r="H17" s="36"/>
      <c r="I17" s="154" t="s">
        <v>25</v>
      </c>
      <c r="J17" s="139" t="str">
        <f>IF('Rekapitulace stavby'!AN11="","",'Rekapitulace stavby'!AN11)</f>
        <v/>
      </c>
      <c r="K17" s="36"/>
      <c r="L17" s="61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6.96" customHeight="1">
      <c r="A18" s="36"/>
      <c r="B18" s="42"/>
      <c r="C18" s="36"/>
      <c r="D18" s="36"/>
      <c r="E18" s="36"/>
      <c r="F18" s="36"/>
      <c r="G18" s="36"/>
      <c r="H18" s="36"/>
      <c r="I18" s="152"/>
      <c r="J18" s="36"/>
      <c r="K18" s="36"/>
      <c r="L18" s="61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12" customHeight="1">
      <c r="A19" s="36"/>
      <c r="B19" s="42"/>
      <c r="C19" s="36"/>
      <c r="D19" s="150" t="s">
        <v>26</v>
      </c>
      <c r="E19" s="36"/>
      <c r="F19" s="36"/>
      <c r="G19" s="36"/>
      <c r="H19" s="36"/>
      <c r="I19" s="154" t="s">
        <v>24</v>
      </c>
      <c r="J19" s="31" t="str">
        <f>'Rekapitulace stavby'!AN13</f>
        <v>Vyplň údaj</v>
      </c>
      <c r="K19" s="36"/>
      <c r="L19" s="61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8" customHeight="1">
      <c r="A20" s="36"/>
      <c r="B20" s="42"/>
      <c r="C20" s="36"/>
      <c r="D20" s="36"/>
      <c r="E20" s="31" t="str">
        <f>'Rekapitulace stavby'!E14</f>
        <v>Vyplň údaj</v>
      </c>
      <c r="F20" s="139"/>
      <c r="G20" s="139"/>
      <c r="H20" s="139"/>
      <c r="I20" s="154" t="s">
        <v>25</v>
      </c>
      <c r="J20" s="31" t="str">
        <f>'Rekapitulace stavby'!AN14</f>
        <v>Vyplň údaj</v>
      </c>
      <c r="K20" s="36"/>
      <c r="L20" s="61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6.96" customHeight="1">
      <c r="A21" s="36"/>
      <c r="B21" s="42"/>
      <c r="C21" s="36"/>
      <c r="D21" s="36"/>
      <c r="E21" s="36"/>
      <c r="F21" s="36"/>
      <c r="G21" s="36"/>
      <c r="H21" s="36"/>
      <c r="I21" s="152"/>
      <c r="J21" s="36"/>
      <c r="K21" s="36"/>
      <c r="L21" s="61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12" customHeight="1">
      <c r="A22" s="36"/>
      <c r="B22" s="42"/>
      <c r="C22" s="36"/>
      <c r="D22" s="150" t="s">
        <v>28</v>
      </c>
      <c r="E22" s="36"/>
      <c r="F22" s="36"/>
      <c r="G22" s="36"/>
      <c r="H22" s="36"/>
      <c r="I22" s="154" t="s">
        <v>24</v>
      </c>
      <c r="J22" s="139" t="str">
        <f>IF('Rekapitulace stavby'!AN16="","",'Rekapitulace stavby'!AN16)</f>
        <v/>
      </c>
      <c r="K22" s="36"/>
      <c r="L22" s="61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8" customHeight="1">
      <c r="A23" s="36"/>
      <c r="B23" s="42"/>
      <c r="C23" s="36"/>
      <c r="D23" s="36"/>
      <c r="E23" s="139" t="str">
        <f>IF('Rekapitulace stavby'!E17="","",'Rekapitulace stavby'!E17)</f>
        <v xml:space="preserve"> </v>
      </c>
      <c r="F23" s="36"/>
      <c r="G23" s="36"/>
      <c r="H23" s="36"/>
      <c r="I23" s="154" t="s">
        <v>25</v>
      </c>
      <c r="J23" s="139" t="str">
        <f>IF('Rekapitulace stavby'!AN17="","",'Rekapitulace stavby'!AN17)</f>
        <v/>
      </c>
      <c r="K23" s="36"/>
      <c r="L23" s="61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6.96" customHeight="1">
      <c r="A24" s="36"/>
      <c r="B24" s="42"/>
      <c r="C24" s="36"/>
      <c r="D24" s="36"/>
      <c r="E24" s="36"/>
      <c r="F24" s="36"/>
      <c r="G24" s="36"/>
      <c r="H24" s="36"/>
      <c r="I24" s="152"/>
      <c r="J24" s="36"/>
      <c r="K24" s="36"/>
      <c r="L24" s="61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12" customHeight="1">
      <c r="A25" s="36"/>
      <c r="B25" s="42"/>
      <c r="C25" s="36"/>
      <c r="D25" s="150" t="s">
        <v>30</v>
      </c>
      <c r="E25" s="36"/>
      <c r="F25" s="36"/>
      <c r="G25" s="36"/>
      <c r="H25" s="36"/>
      <c r="I25" s="154" t="s">
        <v>24</v>
      </c>
      <c r="J25" s="139" t="str">
        <f>IF('Rekapitulace stavby'!AN19="","",'Rekapitulace stavby'!AN19)</f>
        <v/>
      </c>
      <c r="K25" s="36"/>
      <c r="L25" s="61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8" customHeight="1">
      <c r="A26" s="36"/>
      <c r="B26" s="42"/>
      <c r="C26" s="36"/>
      <c r="D26" s="36"/>
      <c r="E26" s="139" t="str">
        <f>IF('Rekapitulace stavby'!E20="","",'Rekapitulace stavby'!E20)</f>
        <v xml:space="preserve"> </v>
      </c>
      <c r="F26" s="36"/>
      <c r="G26" s="36"/>
      <c r="H26" s="36"/>
      <c r="I26" s="154" t="s">
        <v>25</v>
      </c>
      <c r="J26" s="139" t="str">
        <f>IF('Rekapitulace stavby'!AN20="","",'Rekapitulace stavby'!AN20)</f>
        <v/>
      </c>
      <c r="K26" s="36"/>
      <c r="L26" s="61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2" customFormat="1" ht="6.96" customHeight="1">
      <c r="A27" s="36"/>
      <c r="B27" s="42"/>
      <c r="C27" s="36"/>
      <c r="D27" s="36"/>
      <c r="E27" s="36"/>
      <c r="F27" s="36"/>
      <c r="G27" s="36"/>
      <c r="H27" s="36"/>
      <c r="I27" s="152"/>
      <c r="J27" s="36"/>
      <c r="K27" s="36"/>
      <c r="L27" s="61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s="2" customFormat="1" ht="12" customHeight="1">
      <c r="A28" s="36"/>
      <c r="B28" s="42"/>
      <c r="C28" s="36"/>
      <c r="D28" s="150" t="s">
        <v>31</v>
      </c>
      <c r="E28" s="36"/>
      <c r="F28" s="36"/>
      <c r="G28" s="36"/>
      <c r="H28" s="36"/>
      <c r="I28" s="152"/>
      <c r="J28" s="36"/>
      <c r="K28" s="36"/>
      <c r="L28" s="61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8" customFormat="1" ht="16.5" customHeight="1">
      <c r="A29" s="159"/>
      <c r="B29" s="160"/>
      <c r="C29" s="159"/>
      <c r="D29" s="159"/>
      <c r="E29" s="161" t="s">
        <v>1</v>
      </c>
      <c r="F29" s="161"/>
      <c r="G29" s="161"/>
      <c r="H29" s="161"/>
      <c r="I29" s="162"/>
      <c r="J29" s="159"/>
      <c r="K29" s="159"/>
      <c r="L29" s="163"/>
      <c r="S29" s="159"/>
      <c r="T29" s="159"/>
      <c r="U29" s="159"/>
      <c r="V29" s="159"/>
      <c r="W29" s="159"/>
      <c r="X29" s="159"/>
      <c r="Y29" s="159"/>
      <c r="Z29" s="159"/>
      <c r="AA29" s="159"/>
      <c r="AB29" s="159"/>
      <c r="AC29" s="159"/>
      <c r="AD29" s="159"/>
      <c r="AE29" s="159"/>
    </row>
    <row r="30" s="2" customFormat="1" ht="6.96" customHeight="1">
      <c r="A30" s="36"/>
      <c r="B30" s="42"/>
      <c r="C30" s="36"/>
      <c r="D30" s="36"/>
      <c r="E30" s="36"/>
      <c r="F30" s="36"/>
      <c r="G30" s="36"/>
      <c r="H30" s="36"/>
      <c r="I30" s="152"/>
      <c r="J30" s="36"/>
      <c r="K30" s="36"/>
      <c r="L30" s="61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64"/>
      <c r="E31" s="164"/>
      <c r="F31" s="164"/>
      <c r="G31" s="164"/>
      <c r="H31" s="164"/>
      <c r="I31" s="165"/>
      <c r="J31" s="164"/>
      <c r="K31" s="164"/>
      <c r="L31" s="61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25.44" customHeight="1">
      <c r="A32" s="36"/>
      <c r="B32" s="42"/>
      <c r="C32" s="36"/>
      <c r="D32" s="166" t="s">
        <v>32</v>
      </c>
      <c r="E32" s="36"/>
      <c r="F32" s="36"/>
      <c r="G32" s="36"/>
      <c r="H32" s="36"/>
      <c r="I32" s="152"/>
      <c r="J32" s="167">
        <f>ROUND(J124, 2)</f>
        <v>0</v>
      </c>
      <c r="K32" s="36"/>
      <c r="L32" s="61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6.96" customHeight="1">
      <c r="A33" s="36"/>
      <c r="B33" s="42"/>
      <c r="C33" s="36"/>
      <c r="D33" s="164"/>
      <c r="E33" s="164"/>
      <c r="F33" s="164"/>
      <c r="G33" s="164"/>
      <c r="H33" s="164"/>
      <c r="I33" s="165"/>
      <c r="J33" s="164"/>
      <c r="K33" s="164"/>
      <c r="L33" s="61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36"/>
      <c r="F34" s="168" t="s">
        <v>34</v>
      </c>
      <c r="G34" s="36"/>
      <c r="H34" s="36"/>
      <c r="I34" s="169" t="s">
        <v>33</v>
      </c>
      <c r="J34" s="168" t="s">
        <v>35</v>
      </c>
      <c r="K34" s="36"/>
      <c r="L34" s="61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="2" customFormat="1" ht="14.4" customHeight="1">
      <c r="A35" s="36"/>
      <c r="B35" s="42"/>
      <c r="C35" s="36"/>
      <c r="D35" s="170" t="s">
        <v>36</v>
      </c>
      <c r="E35" s="150" t="s">
        <v>37</v>
      </c>
      <c r="F35" s="171">
        <f>ROUND((SUM(BE124:BE204)),  2)</f>
        <v>0</v>
      </c>
      <c r="G35" s="36"/>
      <c r="H35" s="36"/>
      <c r="I35" s="172">
        <v>0.20999999999999999</v>
      </c>
      <c r="J35" s="171">
        <f>ROUND(((SUM(BE124:BE204))*I35),  2)</f>
        <v>0</v>
      </c>
      <c r="K35" s="36"/>
      <c r="L35" s="61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="2" customFormat="1" ht="14.4" customHeight="1">
      <c r="A36" s="36"/>
      <c r="B36" s="42"/>
      <c r="C36" s="36"/>
      <c r="D36" s="36"/>
      <c r="E36" s="150" t="s">
        <v>38</v>
      </c>
      <c r="F36" s="171">
        <f>ROUND((SUM(BF124:BF204)),  2)</f>
        <v>0</v>
      </c>
      <c r="G36" s="36"/>
      <c r="H36" s="36"/>
      <c r="I36" s="172">
        <v>0.14999999999999999</v>
      </c>
      <c r="J36" s="171">
        <f>ROUND(((SUM(BF124:BF204))*I36),  2)</f>
        <v>0</v>
      </c>
      <c r="K36" s="36"/>
      <c r="L36" s="61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50" t="s">
        <v>39</v>
      </c>
      <c r="F37" s="171">
        <f>ROUND((SUM(BG124:BG204)),  2)</f>
        <v>0</v>
      </c>
      <c r="G37" s="36"/>
      <c r="H37" s="36"/>
      <c r="I37" s="172">
        <v>0.20999999999999999</v>
      </c>
      <c r="J37" s="171">
        <f>0</f>
        <v>0</v>
      </c>
      <c r="K37" s="36"/>
      <c r="L37" s="61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hidden="1" s="2" customFormat="1" ht="14.4" customHeight="1">
      <c r="A38" s="36"/>
      <c r="B38" s="42"/>
      <c r="C38" s="36"/>
      <c r="D38" s="36"/>
      <c r="E38" s="150" t="s">
        <v>40</v>
      </c>
      <c r="F38" s="171">
        <f>ROUND((SUM(BH124:BH204)),  2)</f>
        <v>0</v>
      </c>
      <c r="G38" s="36"/>
      <c r="H38" s="36"/>
      <c r="I38" s="172">
        <v>0.14999999999999999</v>
      </c>
      <c r="J38" s="171">
        <f>0</f>
        <v>0</v>
      </c>
      <c r="K38" s="36"/>
      <c r="L38" s="61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hidden="1" s="2" customFormat="1" ht="14.4" customHeight="1">
      <c r="A39" s="36"/>
      <c r="B39" s="42"/>
      <c r="C39" s="36"/>
      <c r="D39" s="36"/>
      <c r="E39" s="150" t="s">
        <v>41</v>
      </c>
      <c r="F39" s="171">
        <f>ROUND((SUM(BI124:BI204)),  2)</f>
        <v>0</v>
      </c>
      <c r="G39" s="36"/>
      <c r="H39" s="36"/>
      <c r="I39" s="172">
        <v>0</v>
      </c>
      <c r="J39" s="171">
        <f>0</f>
        <v>0</v>
      </c>
      <c r="K39" s="36"/>
      <c r="L39" s="61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6.96" customHeight="1">
      <c r="A40" s="36"/>
      <c r="B40" s="42"/>
      <c r="C40" s="36"/>
      <c r="D40" s="36"/>
      <c r="E40" s="36"/>
      <c r="F40" s="36"/>
      <c r="G40" s="36"/>
      <c r="H40" s="36"/>
      <c r="I40" s="152"/>
      <c r="J40" s="36"/>
      <c r="K40" s="36"/>
      <c r="L40" s="61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2" customFormat="1" ht="25.44" customHeight="1">
      <c r="A41" s="36"/>
      <c r="B41" s="42"/>
      <c r="C41" s="173"/>
      <c r="D41" s="174" t="s">
        <v>42</v>
      </c>
      <c r="E41" s="175"/>
      <c r="F41" s="175"/>
      <c r="G41" s="176" t="s">
        <v>43</v>
      </c>
      <c r="H41" s="177" t="s">
        <v>44</v>
      </c>
      <c r="I41" s="178"/>
      <c r="J41" s="179">
        <f>SUM(J32:J39)</f>
        <v>0</v>
      </c>
      <c r="K41" s="180"/>
      <c r="L41" s="61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s="2" customFormat="1" ht="14.4" customHeight="1">
      <c r="A42" s="36"/>
      <c r="B42" s="42"/>
      <c r="C42" s="36"/>
      <c r="D42" s="36"/>
      <c r="E42" s="36"/>
      <c r="F42" s="36"/>
      <c r="G42" s="36"/>
      <c r="H42" s="36"/>
      <c r="I42" s="152"/>
      <c r="J42" s="36"/>
      <c r="K42" s="36"/>
      <c r="L42" s="61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3" s="1" customFormat="1" ht="14.4" customHeight="1">
      <c r="B43" s="18"/>
      <c r="I43" s="144"/>
      <c r="L43" s="18"/>
    </row>
    <row r="44" s="1" customFormat="1" ht="14.4" customHeight="1">
      <c r="B44" s="18"/>
      <c r="I44" s="144"/>
      <c r="L44" s="18"/>
    </row>
    <row r="45" s="1" customFormat="1" ht="14.4" customHeight="1">
      <c r="B45" s="18"/>
      <c r="I45" s="144"/>
      <c r="L45" s="18"/>
    </row>
    <row r="46" s="1" customFormat="1" ht="14.4" customHeight="1">
      <c r="B46" s="18"/>
      <c r="I46" s="144"/>
      <c r="L46" s="18"/>
    </row>
    <row r="47" s="1" customFormat="1" ht="14.4" customHeight="1">
      <c r="B47" s="18"/>
      <c r="I47" s="144"/>
      <c r="L47" s="18"/>
    </row>
    <row r="48" s="1" customFormat="1" ht="14.4" customHeight="1">
      <c r="B48" s="18"/>
      <c r="I48" s="144"/>
      <c r="L48" s="18"/>
    </row>
    <row r="49" s="2" customFormat="1" ht="14.4" customHeight="1">
      <c r="B49" s="61"/>
      <c r="D49" s="181" t="s">
        <v>45</v>
      </c>
      <c r="E49" s="182"/>
      <c r="F49" s="182"/>
      <c r="G49" s="181" t="s">
        <v>46</v>
      </c>
      <c r="H49" s="182"/>
      <c r="I49" s="183"/>
      <c r="J49" s="182"/>
      <c r="K49" s="182"/>
      <c r="L49" s="61"/>
    </row>
    <row r="50">
      <c r="B50" s="18"/>
      <c r="L50" s="18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 s="2" customFormat="1">
      <c r="A60" s="36"/>
      <c r="B60" s="42"/>
      <c r="C60" s="36"/>
      <c r="D60" s="184" t="s">
        <v>47</v>
      </c>
      <c r="E60" s="185"/>
      <c r="F60" s="186" t="s">
        <v>48</v>
      </c>
      <c r="G60" s="184" t="s">
        <v>47</v>
      </c>
      <c r="H60" s="185"/>
      <c r="I60" s="187"/>
      <c r="J60" s="188" t="s">
        <v>48</v>
      </c>
      <c r="K60" s="185"/>
      <c r="L60" s="61"/>
      <c r="S60" s="36"/>
      <c r="T60" s="36"/>
      <c r="U60" s="36"/>
      <c r="V60" s="36"/>
      <c r="W60" s="36"/>
      <c r="X60" s="36"/>
      <c r="Y60" s="36"/>
      <c r="Z60" s="36"/>
      <c r="AA60" s="36"/>
      <c r="AB60" s="36"/>
      <c r="AC60" s="36"/>
      <c r="AD60" s="36"/>
      <c r="AE60" s="36"/>
    </row>
    <row r="61">
      <c r="B61" s="18"/>
      <c r="L61" s="18"/>
    </row>
    <row r="62">
      <c r="B62" s="18"/>
      <c r="L62" s="18"/>
    </row>
    <row r="63">
      <c r="B63" s="18"/>
      <c r="L63" s="18"/>
    </row>
    <row r="64" s="2" customFormat="1">
      <c r="A64" s="36"/>
      <c r="B64" s="42"/>
      <c r="C64" s="36"/>
      <c r="D64" s="181" t="s">
        <v>49</v>
      </c>
      <c r="E64" s="189"/>
      <c r="F64" s="189"/>
      <c r="G64" s="181" t="s">
        <v>50</v>
      </c>
      <c r="H64" s="189"/>
      <c r="I64" s="190"/>
      <c r="J64" s="189"/>
      <c r="K64" s="189"/>
      <c r="L64" s="61"/>
      <c r="S64" s="36"/>
      <c r="T64" s="36"/>
      <c r="U64" s="36"/>
      <c r="V64" s="36"/>
      <c r="W64" s="36"/>
      <c r="X64" s="36"/>
      <c r="Y64" s="36"/>
      <c r="Z64" s="36"/>
      <c r="AA64" s="36"/>
      <c r="AB64" s="36"/>
      <c r="AC64" s="36"/>
      <c r="AD64" s="36"/>
      <c r="AE64" s="36"/>
    </row>
    <row r="65">
      <c r="B65" s="18"/>
      <c r="L65" s="18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 s="2" customFormat="1">
      <c r="A75" s="36"/>
      <c r="B75" s="42"/>
      <c r="C75" s="36"/>
      <c r="D75" s="184" t="s">
        <v>47</v>
      </c>
      <c r="E75" s="185"/>
      <c r="F75" s="186" t="s">
        <v>48</v>
      </c>
      <c r="G75" s="184" t="s">
        <v>47</v>
      </c>
      <c r="H75" s="185"/>
      <c r="I75" s="187"/>
      <c r="J75" s="188" t="s">
        <v>48</v>
      </c>
      <c r="K75" s="185"/>
      <c r="L75" s="61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="2" customFormat="1" ht="14.4" customHeight="1">
      <c r="A76" s="36"/>
      <c r="B76" s="191"/>
      <c r="C76" s="192"/>
      <c r="D76" s="192"/>
      <c r="E76" s="192"/>
      <c r="F76" s="192"/>
      <c r="G76" s="192"/>
      <c r="H76" s="192"/>
      <c r="I76" s="193"/>
      <c r="J76" s="192"/>
      <c r="K76" s="192"/>
      <c r="L76" s="61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80" s="2" customFormat="1" ht="6.96" customHeight="1">
      <c r="A80" s="36"/>
      <c r="B80" s="194"/>
      <c r="C80" s="195"/>
      <c r="D80" s="195"/>
      <c r="E80" s="195"/>
      <c r="F80" s="195"/>
      <c r="G80" s="195"/>
      <c r="H80" s="195"/>
      <c r="I80" s="196"/>
      <c r="J80" s="195"/>
      <c r="K80" s="195"/>
      <c r="L80" s="61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="2" customFormat="1" ht="24.96" customHeight="1">
      <c r="A81" s="36"/>
      <c r="B81" s="37"/>
      <c r="C81" s="21" t="s">
        <v>184</v>
      </c>
      <c r="D81" s="38"/>
      <c r="E81" s="38"/>
      <c r="F81" s="38"/>
      <c r="G81" s="38"/>
      <c r="H81" s="38"/>
      <c r="I81" s="152"/>
      <c r="J81" s="38"/>
      <c r="K81" s="38"/>
      <c r="L81" s="61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6.96" customHeight="1">
      <c r="A82" s="36"/>
      <c r="B82" s="37"/>
      <c r="C82" s="38"/>
      <c r="D82" s="38"/>
      <c r="E82" s="38"/>
      <c r="F82" s="38"/>
      <c r="G82" s="38"/>
      <c r="H82" s="38"/>
      <c r="I82" s="152"/>
      <c r="J82" s="38"/>
      <c r="K82" s="38"/>
      <c r="L82" s="61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12" customHeight="1">
      <c r="A83" s="36"/>
      <c r="B83" s="37"/>
      <c r="C83" s="30" t="s">
        <v>15</v>
      </c>
      <c r="D83" s="38"/>
      <c r="E83" s="38"/>
      <c r="F83" s="38"/>
      <c r="G83" s="38"/>
      <c r="H83" s="38"/>
      <c r="I83" s="152"/>
      <c r="J83" s="38"/>
      <c r="K83" s="38"/>
      <c r="L83" s="61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6.5" customHeight="1">
      <c r="A84" s="36"/>
      <c r="B84" s="37"/>
      <c r="C84" s="38"/>
      <c r="D84" s="38"/>
      <c r="E84" s="197" t="str">
        <f>E7</f>
        <v>,,Úprava projektové dokumentace na stavbu Modernizace silnice II/298 Býšť - hranice kraje, km 9,700</v>
      </c>
      <c r="F84" s="30"/>
      <c r="G84" s="30"/>
      <c r="H84" s="30"/>
      <c r="I84" s="152"/>
      <c r="J84" s="38"/>
      <c r="K84" s="38"/>
      <c r="L84" s="61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1" customFormat="1" ht="12" customHeight="1">
      <c r="B85" s="19"/>
      <c r="C85" s="30" t="s">
        <v>178</v>
      </c>
      <c r="D85" s="20"/>
      <c r="E85" s="20"/>
      <c r="F85" s="20"/>
      <c r="G85" s="20"/>
      <c r="H85" s="20"/>
      <c r="I85" s="144"/>
      <c r="J85" s="20"/>
      <c r="K85" s="20"/>
      <c r="L85" s="18"/>
    </row>
    <row r="86" s="2" customFormat="1" ht="16.5" customHeight="1">
      <c r="A86" s="36"/>
      <c r="B86" s="37"/>
      <c r="C86" s="38"/>
      <c r="D86" s="38"/>
      <c r="E86" s="197" t="s">
        <v>967</v>
      </c>
      <c r="F86" s="38"/>
      <c r="G86" s="38"/>
      <c r="H86" s="38"/>
      <c r="I86" s="152"/>
      <c r="J86" s="38"/>
      <c r="K86" s="38"/>
      <c r="L86" s="61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="2" customFormat="1" ht="12" customHeight="1">
      <c r="A87" s="36"/>
      <c r="B87" s="37"/>
      <c r="C87" s="30" t="s">
        <v>302</v>
      </c>
      <c r="D87" s="38"/>
      <c r="E87" s="38"/>
      <c r="F87" s="38"/>
      <c r="G87" s="38"/>
      <c r="H87" s="38"/>
      <c r="I87" s="152"/>
      <c r="J87" s="38"/>
      <c r="K87" s="38"/>
      <c r="L87" s="61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2" customFormat="1" ht="16.5" customHeight="1">
      <c r="A88" s="36"/>
      <c r="B88" s="37"/>
      <c r="C88" s="38"/>
      <c r="D88" s="38"/>
      <c r="E88" s="74" t="str">
        <f>E11</f>
        <v>SO 141.2 - Propustek 2 v km 3,121 83 - způsobilé výdaje na hlavní aktivitu projektu</v>
      </c>
      <c r="F88" s="38"/>
      <c r="G88" s="38"/>
      <c r="H88" s="38"/>
      <c r="I88" s="152"/>
      <c r="J88" s="38"/>
      <c r="K88" s="38"/>
      <c r="L88" s="61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="2" customFormat="1" ht="6.96" customHeight="1">
      <c r="A89" s="36"/>
      <c r="B89" s="37"/>
      <c r="C89" s="38"/>
      <c r="D89" s="38"/>
      <c r="E89" s="38"/>
      <c r="F89" s="38"/>
      <c r="G89" s="38"/>
      <c r="H89" s="38"/>
      <c r="I89" s="152"/>
      <c r="J89" s="38"/>
      <c r="K89" s="38"/>
      <c r="L89" s="61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="2" customFormat="1" ht="12" customHeight="1">
      <c r="A90" s="36"/>
      <c r="B90" s="37"/>
      <c r="C90" s="30" t="s">
        <v>19</v>
      </c>
      <c r="D90" s="38"/>
      <c r="E90" s="38"/>
      <c r="F90" s="25" t="str">
        <f>F14</f>
        <v xml:space="preserve"> </v>
      </c>
      <c r="G90" s="38"/>
      <c r="H90" s="38"/>
      <c r="I90" s="154" t="s">
        <v>21</v>
      </c>
      <c r="J90" s="77" t="str">
        <f>IF(J14="","",J14)</f>
        <v>7. 11. 2019</v>
      </c>
      <c r="K90" s="38"/>
      <c r="L90" s="61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="2" customFormat="1" ht="6.96" customHeight="1">
      <c r="A91" s="36"/>
      <c r="B91" s="37"/>
      <c r="C91" s="38"/>
      <c r="D91" s="38"/>
      <c r="E91" s="38"/>
      <c r="F91" s="38"/>
      <c r="G91" s="38"/>
      <c r="H91" s="38"/>
      <c r="I91" s="152"/>
      <c r="J91" s="38"/>
      <c r="K91" s="38"/>
      <c r="L91" s="61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="2" customFormat="1" ht="15.15" customHeight="1">
      <c r="A92" s="36"/>
      <c r="B92" s="37"/>
      <c r="C92" s="30" t="s">
        <v>23</v>
      </c>
      <c r="D92" s="38"/>
      <c r="E92" s="38"/>
      <c r="F92" s="25" t="str">
        <f>E17</f>
        <v xml:space="preserve"> </v>
      </c>
      <c r="G92" s="38"/>
      <c r="H92" s="38"/>
      <c r="I92" s="154" t="s">
        <v>28</v>
      </c>
      <c r="J92" s="34" t="str">
        <f>E23</f>
        <v xml:space="preserve"> </v>
      </c>
      <c r="K92" s="38"/>
      <c r="L92" s="61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="2" customFormat="1" ht="15.15" customHeight="1">
      <c r="A93" s="36"/>
      <c r="B93" s="37"/>
      <c r="C93" s="30" t="s">
        <v>26</v>
      </c>
      <c r="D93" s="38"/>
      <c r="E93" s="38"/>
      <c r="F93" s="25" t="str">
        <f>IF(E20="","",E20)</f>
        <v>Vyplň údaj</v>
      </c>
      <c r="G93" s="38"/>
      <c r="H93" s="38"/>
      <c r="I93" s="154" t="s">
        <v>30</v>
      </c>
      <c r="J93" s="34" t="str">
        <f>E26</f>
        <v xml:space="preserve"> </v>
      </c>
      <c r="K93" s="38"/>
      <c r="L93" s="61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="2" customFormat="1" ht="10.32" customHeight="1">
      <c r="A94" s="36"/>
      <c r="B94" s="37"/>
      <c r="C94" s="38"/>
      <c r="D94" s="38"/>
      <c r="E94" s="38"/>
      <c r="F94" s="38"/>
      <c r="G94" s="38"/>
      <c r="H94" s="38"/>
      <c r="I94" s="152"/>
      <c r="J94" s="38"/>
      <c r="K94" s="38"/>
      <c r="L94" s="61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="2" customFormat="1" ht="29.28" customHeight="1">
      <c r="A95" s="36"/>
      <c r="B95" s="37"/>
      <c r="C95" s="198" t="s">
        <v>185</v>
      </c>
      <c r="D95" s="199"/>
      <c r="E95" s="199"/>
      <c r="F95" s="199"/>
      <c r="G95" s="199"/>
      <c r="H95" s="199"/>
      <c r="I95" s="200"/>
      <c r="J95" s="201" t="s">
        <v>186</v>
      </c>
      <c r="K95" s="199"/>
      <c r="L95" s="61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="2" customFormat="1" ht="10.32" customHeight="1">
      <c r="A96" s="36"/>
      <c r="B96" s="37"/>
      <c r="C96" s="38"/>
      <c r="D96" s="38"/>
      <c r="E96" s="38"/>
      <c r="F96" s="38"/>
      <c r="G96" s="38"/>
      <c r="H96" s="38"/>
      <c r="I96" s="152"/>
      <c r="J96" s="38"/>
      <c r="K96" s="38"/>
      <c r="L96" s="61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</row>
    <row r="97" s="2" customFormat="1" ht="22.8" customHeight="1">
      <c r="A97" s="36"/>
      <c r="B97" s="37"/>
      <c r="C97" s="202" t="s">
        <v>187</v>
      </c>
      <c r="D97" s="38"/>
      <c r="E97" s="38"/>
      <c r="F97" s="38"/>
      <c r="G97" s="38"/>
      <c r="H97" s="38"/>
      <c r="I97" s="152"/>
      <c r="J97" s="108">
        <f>J124</f>
        <v>0</v>
      </c>
      <c r="K97" s="38"/>
      <c r="L97" s="61"/>
      <c r="S97" s="36"/>
      <c r="T97" s="36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U97" s="15" t="s">
        <v>82</v>
      </c>
    </row>
    <row r="98" s="9" customFormat="1" ht="24.96" customHeight="1">
      <c r="A98" s="9"/>
      <c r="B98" s="203"/>
      <c r="C98" s="204"/>
      <c r="D98" s="205" t="s">
        <v>188</v>
      </c>
      <c r="E98" s="206"/>
      <c r="F98" s="206"/>
      <c r="G98" s="206"/>
      <c r="H98" s="206"/>
      <c r="I98" s="207"/>
      <c r="J98" s="208">
        <f>J125</f>
        <v>0</v>
      </c>
      <c r="K98" s="204"/>
      <c r="L98" s="209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9" customFormat="1" ht="24.96" customHeight="1">
      <c r="A99" s="9"/>
      <c r="B99" s="203"/>
      <c r="C99" s="204"/>
      <c r="D99" s="205" t="s">
        <v>253</v>
      </c>
      <c r="E99" s="206"/>
      <c r="F99" s="206"/>
      <c r="G99" s="206"/>
      <c r="H99" s="206"/>
      <c r="I99" s="207"/>
      <c r="J99" s="208">
        <f>J137</f>
        <v>0</v>
      </c>
      <c r="K99" s="204"/>
      <c r="L99" s="209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203"/>
      <c r="C100" s="204"/>
      <c r="D100" s="205" t="s">
        <v>490</v>
      </c>
      <c r="E100" s="206"/>
      <c r="F100" s="206"/>
      <c r="G100" s="206"/>
      <c r="H100" s="206"/>
      <c r="I100" s="207"/>
      <c r="J100" s="208">
        <f>J159</f>
        <v>0</v>
      </c>
      <c r="K100" s="204"/>
      <c r="L100" s="209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9" customFormat="1" ht="24.96" customHeight="1">
      <c r="A101" s="9"/>
      <c r="B101" s="203"/>
      <c r="C101" s="204"/>
      <c r="D101" s="205" t="s">
        <v>491</v>
      </c>
      <c r="E101" s="206"/>
      <c r="F101" s="206"/>
      <c r="G101" s="206"/>
      <c r="H101" s="206"/>
      <c r="I101" s="207"/>
      <c r="J101" s="208">
        <f>J181</f>
        <v>0</v>
      </c>
      <c r="K101" s="204"/>
      <c r="L101" s="209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9" customFormat="1" ht="24.96" customHeight="1">
      <c r="A102" s="9"/>
      <c r="B102" s="203"/>
      <c r="C102" s="204"/>
      <c r="D102" s="205" t="s">
        <v>254</v>
      </c>
      <c r="E102" s="206"/>
      <c r="F102" s="206"/>
      <c r="G102" s="206"/>
      <c r="H102" s="206"/>
      <c r="I102" s="207"/>
      <c r="J102" s="208">
        <f>J190</f>
        <v>0</v>
      </c>
      <c r="K102" s="204"/>
      <c r="L102" s="209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2" customFormat="1" ht="21.84" customHeight="1">
      <c r="A103" s="36"/>
      <c r="B103" s="37"/>
      <c r="C103" s="38"/>
      <c r="D103" s="38"/>
      <c r="E103" s="38"/>
      <c r="F103" s="38"/>
      <c r="G103" s="38"/>
      <c r="H103" s="38"/>
      <c r="I103" s="152"/>
      <c r="J103" s="38"/>
      <c r="K103" s="38"/>
      <c r="L103" s="61"/>
      <c r="S103" s="36"/>
      <c r="T103" s="36"/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</row>
    <row r="104" s="2" customFormat="1" ht="6.96" customHeight="1">
      <c r="A104" s="36"/>
      <c r="B104" s="64"/>
      <c r="C104" s="65"/>
      <c r="D104" s="65"/>
      <c r="E104" s="65"/>
      <c r="F104" s="65"/>
      <c r="G104" s="65"/>
      <c r="H104" s="65"/>
      <c r="I104" s="193"/>
      <c r="J104" s="65"/>
      <c r="K104" s="65"/>
      <c r="L104" s="61"/>
      <c r="S104" s="36"/>
      <c r="T104" s="36"/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</row>
    <row r="108" s="2" customFormat="1" ht="6.96" customHeight="1">
      <c r="A108" s="36"/>
      <c r="B108" s="66"/>
      <c r="C108" s="67"/>
      <c r="D108" s="67"/>
      <c r="E108" s="67"/>
      <c r="F108" s="67"/>
      <c r="G108" s="67"/>
      <c r="H108" s="67"/>
      <c r="I108" s="196"/>
      <c r="J108" s="67"/>
      <c r="K108" s="67"/>
      <c r="L108" s="61"/>
      <c r="S108" s="36"/>
      <c r="T108" s="36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</row>
    <row r="109" s="2" customFormat="1" ht="24.96" customHeight="1">
      <c r="A109" s="36"/>
      <c r="B109" s="37"/>
      <c r="C109" s="21" t="s">
        <v>189</v>
      </c>
      <c r="D109" s="38"/>
      <c r="E109" s="38"/>
      <c r="F109" s="38"/>
      <c r="G109" s="38"/>
      <c r="H109" s="38"/>
      <c r="I109" s="152"/>
      <c r="J109" s="38"/>
      <c r="K109" s="38"/>
      <c r="L109" s="61"/>
      <c r="S109" s="36"/>
      <c r="T109" s="36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</row>
    <row r="110" s="2" customFormat="1" ht="6.96" customHeight="1">
      <c r="A110" s="36"/>
      <c r="B110" s="37"/>
      <c r="C110" s="38"/>
      <c r="D110" s="38"/>
      <c r="E110" s="38"/>
      <c r="F110" s="38"/>
      <c r="G110" s="38"/>
      <c r="H110" s="38"/>
      <c r="I110" s="152"/>
      <c r="J110" s="38"/>
      <c r="K110" s="38"/>
      <c r="L110" s="61"/>
      <c r="S110" s="36"/>
      <c r="T110" s="36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</row>
    <row r="111" s="2" customFormat="1" ht="12" customHeight="1">
      <c r="A111" s="36"/>
      <c r="B111" s="37"/>
      <c r="C111" s="30" t="s">
        <v>15</v>
      </c>
      <c r="D111" s="38"/>
      <c r="E111" s="38"/>
      <c r="F111" s="38"/>
      <c r="G111" s="38"/>
      <c r="H111" s="38"/>
      <c r="I111" s="152"/>
      <c r="J111" s="38"/>
      <c r="K111" s="38"/>
      <c r="L111" s="61"/>
      <c r="S111" s="36"/>
      <c r="T111" s="36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</row>
    <row r="112" s="2" customFormat="1" ht="16.5" customHeight="1">
      <c r="A112" s="36"/>
      <c r="B112" s="37"/>
      <c r="C112" s="38"/>
      <c r="D112" s="38"/>
      <c r="E112" s="197" t="str">
        <f>E7</f>
        <v>,,Úprava projektové dokumentace na stavbu Modernizace silnice II/298 Býšť - hranice kraje, km 9,700</v>
      </c>
      <c r="F112" s="30"/>
      <c r="G112" s="30"/>
      <c r="H112" s="30"/>
      <c r="I112" s="152"/>
      <c r="J112" s="38"/>
      <c r="K112" s="38"/>
      <c r="L112" s="61"/>
      <c r="S112" s="36"/>
      <c r="T112" s="36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</row>
    <row r="113" s="1" customFormat="1" ht="12" customHeight="1">
      <c r="B113" s="19"/>
      <c r="C113" s="30" t="s">
        <v>178</v>
      </c>
      <c r="D113" s="20"/>
      <c r="E113" s="20"/>
      <c r="F113" s="20"/>
      <c r="G113" s="20"/>
      <c r="H113" s="20"/>
      <c r="I113" s="144"/>
      <c r="J113" s="20"/>
      <c r="K113" s="20"/>
      <c r="L113" s="18"/>
    </row>
    <row r="114" s="2" customFormat="1" ht="16.5" customHeight="1">
      <c r="A114" s="36"/>
      <c r="B114" s="37"/>
      <c r="C114" s="38"/>
      <c r="D114" s="38"/>
      <c r="E114" s="197" t="s">
        <v>967</v>
      </c>
      <c r="F114" s="38"/>
      <c r="G114" s="38"/>
      <c r="H114" s="38"/>
      <c r="I114" s="152"/>
      <c r="J114" s="38"/>
      <c r="K114" s="38"/>
      <c r="L114" s="61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</row>
    <row r="115" s="2" customFormat="1" ht="12" customHeight="1">
      <c r="A115" s="36"/>
      <c r="B115" s="37"/>
      <c r="C115" s="30" t="s">
        <v>302</v>
      </c>
      <c r="D115" s="38"/>
      <c r="E115" s="38"/>
      <c r="F115" s="38"/>
      <c r="G115" s="38"/>
      <c r="H115" s="38"/>
      <c r="I115" s="152"/>
      <c r="J115" s="38"/>
      <c r="K115" s="38"/>
      <c r="L115" s="61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</row>
    <row r="116" s="2" customFormat="1" ht="16.5" customHeight="1">
      <c r="A116" s="36"/>
      <c r="B116" s="37"/>
      <c r="C116" s="38"/>
      <c r="D116" s="38"/>
      <c r="E116" s="74" t="str">
        <f>E11</f>
        <v>SO 141.2 - Propustek 2 v km 3,121 83 - způsobilé výdaje na hlavní aktivitu projektu</v>
      </c>
      <c r="F116" s="38"/>
      <c r="G116" s="38"/>
      <c r="H116" s="38"/>
      <c r="I116" s="152"/>
      <c r="J116" s="38"/>
      <c r="K116" s="38"/>
      <c r="L116" s="61"/>
      <c r="S116" s="36"/>
      <c r="T116" s="36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</row>
    <row r="117" s="2" customFormat="1" ht="6.96" customHeight="1">
      <c r="A117" s="36"/>
      <c r="B117" s="37"/>
      <c r="C117" s="38"/>
      <c r="D117" s="38"/>
      <c r="E117" s="38"/>
      <c r="F117" s="38"/>
      <c r="G117" s="38"/>
      <c r="H117" s="38"/>
      <c r="I117" s="152"/>
      <c r="J117" s="38"/>
      <c r="K117" s="38"/>
      <c r="L117" s="61"/>
      <c r="S117" s="36"/>
      <c r="T117" s="36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</row>
    <row r="118" s="2" customFormat="1" ht="12" customHeight="1">
      <c r="A118" s="36"/>
      <c r="B118" s="37"/>
      <c r="C118" s="30" t="s">
        <v>19</v>
      </c>
      <c r="D118" s="38"/>
      <c r="E118" s="38"/>
      <c r="F118" s="25" t="str">
        <f>F14</f>
        <v xml:space="preserve"> </v>
      </c>
      <c r="G118" s="38"/>
      <c r="H118" s="38"/>
      <c r="I118" s="154" t="s">
        <v>21</v>
      </c>
      <c r="J118" s="77" t="str">
        <f>IF(J14="","",J14)</f>
        <v>7. 11. 2019</v>
      </c>
      <c r="K118" s="38"/>
      <c r="L118" s="61"/>
      <c r="S118" s="36"/>
      <c r="T118" s="36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</row>
    <row r="119" s="2" customFormat="1" ht="6.96" customHeight="1">
      <c r="A119" s="36"/>
      <c r="B119" s="37"/>
      <c r="C119" s="38"/>
      <c r="D119" s="38"/>
      <c r="E119" s="38"/>
      <c r="F119" s="38"/>
      <c r="G119" s="38"/>
      <c r="H119" s="38"/>
      <c r="I119" s="152"/>
      <c r="J119" s="38"/>
      <c r="K119" s="38"/>
      <c r="L119" s="61"/>
      <c r="S119" s="36"/>
      <c r="T119" s="36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</row>
    <row r="120" s="2" customFormat="1" ht="15.15" customHeight="1">
      <c r="A120" s="36"/>
      <c r="B120" s="37"/>
      <c r="C120" s="30" t="s">
        <v>23</v>
      </c>
      <c r="D120" s="38"/>
      <c r="E120" s="38"/>
      <c r="F120" s="25" t="str">
        <f>E17</f>
        <v xml:space="preserve"> </v>
      </c>
      <c r="G120" s="38"/>
      <c r="H120" s="38"/>
      <c r="I120" s="154" t="s">
        <v>28</v>
      </c>
      <c r="J120" s="34" t="str">
        <f>E23</f>
        <v xml:space="preserve"> </v>
      </c>
      <c r="K120" s="38"/>
      <c r="L120" s="61"/>
      <c r="S120" s="36"/>
      <c r="T120" s="36"/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</row>
    <row r="121" s="2" customFormat="1" ht="15.15" customHeight="1">
      <c r="A121" s="36"/>
      <c r="B121" s="37"/>
      <c r="C121" s="30" t="s">
        <v>26</v>
      </c>
      <c r="D121" s="38"/>
      <c r="E121" s="38"/>
      <c r="F121" s="25" t="str">
        <f>IF(E20="","",E20)</f>
        <v>Vyplň údaj</v>
      </c>
      <c r="G121" s="38"/>
      <c r="H121" s="38"/>
      <c r="I121" s="154" t="s">
        <v>30</v>
      </c>
      <c r="J121" s="34" t="str">
        <f>E26</f>
        <v xml:space="preserve"> </v>
      </c>
      <c r="K121" s="38"/>
      <c r="L121" s="61"/>
      <c r="S121" s="36"/>
      <c r="T121" s="36"/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</row>
    <row r="122" s="2" customFormat="1" ht="10.32" customHeight="1">
      <c r="A122" s="36"/>
      <c r="B122" s="37"/>
      <c r="C122" s="38"/>
      <c r="D122" s="38"/>
      <c r="E122" s="38"/>
      <c r="F122" s="38"/>
      <c r="G122" s="38"/>
      <c r="H122" s="38"/>
      <c r="I122" s="152"/>
      <c r="J122" s="38"/>
      <c r="K122" s="38"/>
      <c r="L122" s="61"/>
      <c r="S122" s="36"/>
      <c r="T122" s="36"/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</row>
    <row r="123" s="10" customFormat="1" ht="29.28" customHeight="1">
      <c r="A123" s="210"/>
      <c r="B123" s="211"/>
      <c r="C123" s="212" t="s">
        <v>190</v>
      </c>
      <c r="D123" s="213" t="s">
        <v>57</v>
      </c>
      <c r="E123" s="213" t="s">
        <v>53</v>
      </c>
      <c r="F123" s="213" t="s">
        <v>54</v>
      </c>
      <c r="G123" s="213" t="s">
        <v>191</v>
      </c>
      <c r="H123" s="213" t="s">
        <v>192</v>
      </c>
      <c r="I123" s="214" t="s">
        <v>193</v>
      </c>
      <c r="J123" s="213" t="s">
        <v>186</v>
      </c>
      <c r="K123" s="215" t="s">
        <v>194</v>
      </c>
      <c r="L123" s="216"/>
      <c r="M123" s="98" t="s">
        <v>1</v>
      </c>
      <c r="N123" s="99" t="s">
        <v>36</v>
      </c>
      <c r="O123" s="99" t="s">
        <v>195</v>
      </c>
      <c r="P123" s="99" t="s">
        <v>196</v>
      </c>
      <c r="Q123" s="99" t="s">
        <v>197</v>
      </c>
      <c r="R123" s="99" t="s">
        <v>198</v>
      </c>
      <c r="S123" s="99" t="s">
        <v>199</v>
      </c>
      <c r="T123" s="100" t="s">
        <v>200</v>
      </c>
      <c r="U123" s="210"/>
      <c r="V123" s="210"/>
      <c r="W123" s="210"/>
      <c r="X123" s="210"/>
      <c r="Y123" s="210"/>
      <c r="Z123" s="210"/>
      <c r="AA123" s="210"/>
      <c r="AB123" s="210"/>
      <c r="AC123" s="210"/>
      <c r="AD123" s="210"/>
      <c r="AE123" s="210"/>
    </row>
    <row r="124" s="2" customFormat="1" ht="22.8" customHeight="1">
      <c r="A124" s="36"/>
      <c r="B124" s="37"/>
      <c r="C124" s="105" t="s">
        <v>201</v>
      </c>
      <c r="D124" s="38"/>
      <c r="E124" s="38"/>
      <c r="F124" s="38"/>
      <c r="G124" s="38"/>
      <c r="H124" s="38"/>
      <c r="I124" s="152"/>
      <c r="J124" s="217">
        <f>BK124</f>
        <v>0</v>
      </c>
      <c r="K124" s="38"/>
      <c r="L124" s="42"/>
      <c r="M124" s="101"/>
      <c r="N124" s="218"/>
      <c r="O124" s="102"/>
      <c r="P124" s="219">
        <f>P125+P137+P159+P181+P190</f>
        <v>0</v>
      </c>
      <c r="Q124" s="102"/>
      <c r="R124" s="219">
        <f>R125+R137+R159+R181+R190</f>
        <v>0</v>
      </c>
      <c r="S124" s="102"/>
      <c r="T124" s="220">
        <f>T125+T137+T159+T181+T190</f>
        <v>0</v>
      </c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T124" s="15" t="s">
        <v>71</v>
      </c>
      <c r="AU124" s="15" t="s">
        <v>82</v>
      </c>
      <c r="BK124" s="221">
        <f>BK125+BK137+BK159+BK181+BK190</f>
        <v>0</v>
      </c>
    </row>
    <row r="125" s="11" customFormat="1" ht="25.92" customHeight="1">
      <c r="A125" s="11"/>
      <c r="B125" s="222"/>
      <c r="C125" s="223"/>
      <c r="D125" s="224" t="s">
        <v>71</v>
      </c>
      <c r="E125" s="225" t="s">
        <v>72</v>
      </c>
      <c r="F125" s="225" t="s">
        <v>202</v>
      </c>
      <c r="G125" s="223"/>
      <c r="H125" s="223"/>
      <c r="I125" s="226"/>
      <c r="J125" s="227">
        <f>BK125</f>
        <v>0</v>
      </c>
      <c r="K125" s="223"/>
      <c r="L125" s="228"/>
      <c r="M125" s="229"/>
      <c r="N125" s="230"/>
      <c r="O125" s="230"/>
      <c r="P125" s="231">
        <f>SUM(P126:P136)</f>
        <v>0</v>
      </c>
      <c r="Q125" s="230"/>
      <c r="R125" s="231">
        <f>SUM(R126:R136)</f>
        <v>0</v>
      </c>
      <c r="S125" s="230"/>
      <c r="T125" s="232">
        <f>SUM(T126:T136)</f>
        <v>0</v>
      </c>
      <c r="U125" s="11"/>
      <c r="V125" s="11"/>
      <c r="W125" s="11"/>
      <c r="X125" s="11"/>
      <c r="Y125" s="11"/>
      <c r="Z125" s="11"/>
      <c r="AA125" s="11"/>
      <c r="AB125" s="11"/>
      <c r="AC125" s="11"/>
      <c r="AD125" s="11"/>
      <c r="AE125" s="11"/>
      <c r="AR125" s="233" t="s">
        <v>80</v>
      </c>
      <c r="AT125" s="234" t="s">
        <v>71</v>
      </c>
      <c r="AU125" s="234" t="s">
        <v>72</v>
      </c>
      <c r="AY125" s="233" t="s">
        <v>203</v>
      </c>
      <c r="BK125" s="235">
        <f>SUM(BK126:BK136)</f>
        <v>0</v>
      </c>
    </row>
    <row r="126" s="2" customFormat="1" ht="16.5" customHeight="1">
      <c r="A126" s="36"/>
      <c r="B126" s="37"/>
      <c r="C126" s="236" t="s">
        <v>80</v>
      </c>
      <c r="D126" s="236" t="s">
        <v>204</v>
      </c>
      <c r="E126" s="237" t="s">
        <v>309</v>
      </c>
      <c r="F126" s="238" t="s">
        <v>310</v>
      </c>
      <c r="G126" s="239" t="s">
        <v>311</v>
      </c>
      <c r="H126" s="240">
        <v>32.049999999999997</v>
      </c>
      <c r="I126" s="241"/>
      <c r="J126" s="240">
        <f>ROUND(I126*H126,2)</f>
        <v>0</v>
      </c>
      <c r="K126" s="238" t="s">
        <v>208</v>
      </c>
      <c r="L126" s="42"/>
      <c r="M126" s="242" t="s">
        <v>1</v>
      </c>
      <c r="N126" s="243" t="s">
        <v>37</v>
      </c>
      <c r="O126" s="89"/>
      <c r="P126" s="244">
        <f>O126*H126</f>
        <v>0</v>
      </c>
      <c r="Q126" s="244">
        <v>0</v>
      </c>
      <c r="R126" s="244">
        <f>Q126*H126</f>
        <v>0</v>
      </c>
      <c r="S126" s="244">
        <v>0</v>
      </c>
      <c r="T126" s="245">
        <f>S126*H126</f>
        <v>0</v>
      </c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R126" s="246" t="s">
        <v>209</v>
      </c>
      <c r="AT126" s="246" t="s">
        <v>204</v>
      </c>
      <c r="AU126" s="246" t="s">
        <v>80</v>
      </c>
      <c r="AY126" s="15" t="s">
        <v>203</v>
      </c>
      <c r="BE126" s="247">
        <f>IF(N126="základní",J126,0)</f>
        <v>0</v>
      </c>
      <c r="BF126" s="247">
        <f>IF(N126="snížená",J126,0)</f>
        <v>0</v>
      </c>
      <c r="BG126" s="247">
        <f>IF(N126="zákl. přenesená",J126,0)</f>
        <v>0</v>
      </c>
      <c r="BH126" s="247">
        <f>IF(N126="sníž. přenesená",J126,0)</f>
        <v>0</v>
      </c>
      <c r="BI126" s="247">
        <f>IF(N126="nulová",J126,0)</f>
        <v>0</v>
      </c>
      <c r="BJ126" s="15" t="s">
        <v>80</v>
      </c>
      <c r="BK126" s="247">
        <f>ROUND(I126*H126,2)</f>
        <v>0</v>
      </c>
      <c r="BL126" s="15" t="s">
        <v>209</v>
      </c>
      <c r="BM126" s="246" t="s">
        <v>1069</v>
      </c>
    </row>
    <row r="127" s="2" customFormat="1">
      <c r="A127" s="36"/>
      <c r="B127" s="37"/>
      <c r="C127" s="38"/>
      <c r="D127" s="248" t="s">
        <v>211</v>
      </c>
      <c r="E127" s="38"/>
      <c r="F127" s="249" t="s">
        <v>313</v>
      </c>
      <c r="G127" s="38"/>
      <c r="H127" s="38"/>
      <c r="I127" s="152"/>
      <c r="J127" s="38"/>
      <c r="K127" s="38"/>
      <c r="L127" s="42"/>
      <c r="M127" s="250"/>
      <c r="N127" s="251"/>
      <c r="O127" s="89"/>
      <c r="P127" s="89"/>
      <c r="Q127" s="89"/>
      <c r="R127" s="89"/>
      <c r="S127" s="89"/>
      <c r="T127" s="90"/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T127" s="15" t="s">
        <v>211</v>
      </c>
      <c r="AU127" s="15" t="s">
        <v>80</v>
      </c>
    </row>
    <row r="128" s="12" customFormat="1">
      <c r="A128" s="12"/>
      <c r="B128" s="252"/>
      <c r="C128" s="253"/>
      <c r="D128" s="248" t="s">
        <v>213</v>
      </c>
      <c r="E128" s="254" t="s">
        <v>1070</v>
      </c>
      <c r="F128" s="255" t="s">
        <v>974</v>
      </c>
      <c r="G128" s="253"/>
      <c r="H128" s="256">
        <v>0</v>
      </c>
      <c r="I128" s="257"/>
      <c r="J128" s="253"/>
      <c r="K128" s="253"/>
      <c r="L128" s="258"/>
      <c r="M128" s="259"/>
      <c r="N128" s="260"/>
      <c r="O128" s="260"/>
      <c r="P128" s="260"/>
      <c r="Q128" s="260"/>
      <c r="R128" s="260"/>
      <c r="S128" s="260"/>
      <c r="T128" s="261"/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T128" s="262" t="s">
        <v>213</v>
      </c>
      <c r="AU128" s="262" t="s">
        <v>80</v>
      </c>
      <c r="AV128" s="12" t="s">
        <v>95</v>
      </c>
      <c r="AW128" s="12" t="s">
        <v>29</v>
      </c>
      <c r="AX128" s="12" t="s">
        <v>72</v>
      </c>
      <c r="AY128" s="262" t="s">
        <v>203</v>
      </c>
    </row>
    <row r="129" s="12" customFormat="1">
      <c r="A129" s="12"/>
      <c r="B129" s="252"/>
      <c r="C129" s="253"/>
      <c r="D129" s="248" t="s">
        <v>213</v>
      </c>
      <c r="E129" s="254" t="s">
        <v>1061</v>
      </c>
      <c r="F129" s="255" t="s">
        <v>1071</v>
      </c>
      <c r="G129" s="253"/>
      <c r="H129" s="256">
        <v>22.300000000000001</v>
      </c>
      <c r="I129" s="257"/>
      <c r="J129" s="253"/>
      <c r="K129" s="253"/>
      <c r="L129" s="258"/>
      <c r="M129" s="259"/>
      <c r="N129" s="260"/>
      <c r="O129" s="260"/>
      <c r="P129" s="260"/>
      <c r="Q129" s="260"/>
      <c r="R129" s="260"/>
      <c r="S129" s="260"/>
      <c r="T129" s="261"/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T129" s="262" t="s">
        <v>213</v>
      </c>
      <c r="AU129" s="262" t="s">
        <v>80</v>
      </c>
      <c r="AV129" s="12" t="s">
        <v>95</v>
      </c>
      <c r="AW129" s="12" t="s">
        <v>29</v>
      </c>
      <c r="AX129" s="12" t="s">
        <v>72</v>
      </c>
      <c r="AY129" s="262" t="s">
        <v>203</v>
      </c>
    </row>
    <row r="130" s="12" customFormat="1">
      <c r="A130" s="12"/>
      <c r="B130" s="252"/>
      <c r="C130" s="253"/>
      <c r="D130" s="248" t="s">
        <v>213</v>
      </c>
      <c r="E130" s="254" t="s">
        <v>1063</v>
      </c>
      <c r="F130" s="255" t="s">
        <v>1072</v>
      </c>
      <c r="G130" s="253"/>
      <c r="H130" s="256">
        <v>9.75</v>
      </c>
      <c r="I130" s="257"/>
      <c r="J130" s="253"/>
      <c r="K130" s="253"/>
      <c r="L130" s="258"/>
      <c r="M130" s="259"/>
      <c r="N130" s="260"/>
      <c r="O130" s="260"/>
      <c r="P130" s="260"/>
      <c r="Q130" s="260"/>
      <c r="R130" s="260"/>
      <c r="S130" s="260"/>
      <c r="T130" s="261"/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T130" s="262" t="s">
        <v>213</v>
      </c>
      <c r="AU130" s="262" t="s">
        <v>80</v>
      </c>
      <c r="AV130" s="12" t="s">
        <v>95</v>
      </c>
      <c r="AW130" s="12" t="s">
        <v>29</v>
      </c>
      <c r="AX130" s="12" t="s">
        <v>72</v>
      </c>
      <c r="AY130" s="262" t="s">
        <v>203</v>
      </c>
    </row>
    <row r="131" s="12" customFormat="1">
      <c r="A131" s="12"/>
      <c r="B131" s="252"/>
      <c r="C131" s="253"/>
      <c r="D131" s="248" t="s">
        <v>213</v>
      </c>
      <c r="E131" s="254" t="s">
        <v>1073</v>
      </c>
      <c r="F131" s="255" t="s">
        <v>1074</v>
      </c>
      <c r="G131" s="253"/>
      <c r="H131" s="256">
        <v>32.049999999999997</v>
      </c>
      <c r="I131" s="257"/>
      <c r="J131" s="253"/>
      <c r="K131" s="253"/>
      <c r="L131" s="258"/>
      <c r="M131" s="259"/>
      <c r="N131" s="260"/>
      <c r="O131" s="260"/>
      <c r="P131" s="260"/>
      <c r="Q131" s="260"/>
      <c r="R131" s="260"/>
      <c r="S131" s="260"/>
      <c r="T131" s="261"/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T131" s="262" t="s">
        <v>213</v>
      </c>
      <c r="AU131" s="262" t="s">
        <v>80</v>
      </c>
      <c r="AV131" s="12" t="s">
        <v>95</v>
      </c>
      <c r="AW131" s="12" t="s">
        <v>29</v>
      </c>
      <c r="AX131" s="12" t="s">
        <v>80</v>
      </c>
      <c r="AY131" s="262" t="s">
        <v>203</v>
      </c>
    </row>
    <row r="132" s="2" customFormat="1" ht="16.5" customHeight="1">
      <c r="A132" s="36"/>
      <c r="B132" s="37"/>
      <c r="C132" s="236" t="s">
        <v>95</v>
      </c>
      <c r="D132" s="236" t="s">
        <v>204</v>
      </c>
      <c r="E132" s="237" t="s">
        <v>319</v>
      </c>
      <c r="F132" s="238" t="s">
        <v>310</v>
      </c>
      <c r="G132" s="239" t="s">
        <v>311</v>
      </c>
      <c r="H132" s="240">
        <v>13.69</v>
      </c>
      <c r="I132" s="241"/>
      <c r="J132" s="240">
        <f>ROUND(I132*H132,2)</f>
        <v>0</v>
      </c>
      <c r="K132" s="238" t="s">
        <v>208</v>
      </c>
      <c r="L132" s="42"/>
      <c r="M132" s="242" t="s">
        <v>1</v>
      </c>
      <c r="N132" s="243" t="s">
        <v>37</v>
      </c>
      <c r="O132" s="89"/>
      <c r="P132" s="244">
        <f>O132*H132</f>
        <v>0</v>
      </c>
      <c r="Q132" s="244">
        <v>0</v>
      </c>
      <c r="R132" s="244">
        <f>Q132*H132</f>
        <v>0</v>
      </c>
      <c r="S132" s="244">
        <v>0</v>
      </c>
      <c r="T132" s="245">
        <f>S132*H132</f>
        <v>0</v>
      </c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R132" s="246" t="s">
        <v>209</v>
      </c>
      <c r="AT132" s="246" t="s">
        <v>204</v>
      </c>
      <c r="AU132" s="246" t="s">
        <v>80</v>
      </c>
      <c r="AY132" s="15" t="s">
        <v>203</v>
      </c>
      <c r="BE132" s="247">
        <f>IF(N132="základní",J132,0)</f>
        <v>0</v>
      </c>
      <c r="BF132" s="247">
        <f>IF(N132="snížená",J132,0)</f>
        <v>0</v>
      </c>
      <c r="BG132" s="247">
        <f>IF(N132="zákl. přenesená",J132,0)</f>
        <v>0</v>
      </c>
      <c r="BH132" s="247">
        <f>IF(N132="sníž. přenesená",J132,0)</f>
        <v>0</v>
      </c>
      <c r="BI132" s="247">
        <f>IF(N132="nulová",J132,0)</f>
        <v>0</v>
      </c>
      <c r="BJ132" s="15" t="s">
        <v>80</v>
      </c>
      <c r="BK132" s="247">
        <f>ROUND(I132*H132,2)</f>
        <v>0</v>
      </c>
      <c r="BL132" s="15" t="s">
        <v>209</v>
      </c>
      <c r="BM132" s="246" t="s">
        <v>1075</v>
      </c>
    </row>
    <row r="133" s="2" customFormat="1">
      <c r="A133" s="36"/>
      <c r="B133" s="37"/>
      <c r="C133" s="38"/>
      <c r="D133" s="248" t="s">
        <v>211</v>
      </c>
      <c r="E133" s="38"/>
      <c r="F133" s="249" t="s">
        <v>313</v>
      </c>
      <c r="G133" s="38"/>
      <c r="H133" s="38"/>
      <c r="I133" s="152"/>
      <c r="J133" s="38"/>
      <c r="K133" s="38"/>
      <c r="L133" s="42"/>
      <c r="M133" s="250"/>
      <c r="N133" s="251"/>
      <c r="O133" s="89"/>
      <c r="P133" s="89"/>
      <c r="Q133" s="89"/>
      <c r="R133" s="89"/>
      <c r="S133" s="89"/>
      <c r="T133" s="90"/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T133" s="15" t="s">
        <v>211</v>
      </c>
      <c r="AU133" s="15" t="s">
        <v>80</v>
      </c>
    </row>
    <row r="134" s="12" customFormat="1">
      <c r="A134" s="12"/>
      <c r="B134" s="252"/>
      <c r="C134" s="253"/>
      <c r="D134" s="248" t="s">
        <v>213</v>
      </c>
      <c r="E134" s="254" t="s">
        <v>417</v>
      </c>
      <c r="F134" s="255" t="s">
        <v>1076</v>
      </c>
      <c r="G134" s="253"/>
      <c r="H134" s="256">
        <v>13.359999999999999</v>
      </c>
      <c r="I134" s="257"/>
      <c r="J134" s="253"/>
      <c r="K134" s="253"/>
      <c r="L134" s="258"/>
      <c r="M134" s="259"/>
      <c r="N134" s="260"/>
      <c r="O134" s="260"/>
      <c r="P134" s="260"/>
      <c r="Q134" s="260"/>
      <c r="R134" s="260"/>
      <c r="S134" s="260"/>
      <c r="T134" s="261"/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T134" s="262" t="s">
        <v>213</v>
      </c>
      <c r="AU134" s="262" t="s">
        <v>80</v>
      </c>
      <c r="AV134" s="12" t="s">
        <v>95</v>
      </c>
      <c r="AW134" s="12" t="s">
        <v>29</v>
      </c>
      <c r="AX134" s="12" t="s">
        <v>72</v>
      </c>
      <c r="AY134" s="262" t="s">
        <v>203</v>
      </c>
    </row>
    <row r="135" s="12" customFormat="1">
      <c r="A135" s="12"/>
      <c r="B135" s="252"/>
      <c r="C135" s="253"/>
      <c r="D135" s="248" t="s">
        <v>213</v>
      </c>
      <c r="E135" s="254" t="s">
        <v>1066</v>
      </c>
      <c r="F135" s="255" t="s">
        <v>1077</v>
      </c>
      <c r="G135" s="253"/>
      <c r="H135" s="256">
        <v>0.33000000000000002</v>
      </c>
      <c r="I135" s="257"/>
      <c r="J135" s="253"/>
      <c r="K135" s="253"/>
      <c r="L135" s="258"/>
      <c r="M135" s="259"/>
      <c r="N135" s="260"/>
      <c r="O135" s="260"/>
      <c r="P135" s="260"/>
      <c r="Q135" s="260"/>
      <c r="R135" s="260"/>
      <c r="S135" s="260"/>
      <c r="T135" s="261"/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T135" s="262" t="s">
        <v>213</v>
      </c>
      <c r="AU135" s="262" t="s">
        <v>80</v>
      </c>
      <c r="AV135" s="12" t="s">
        <v>95</v>
      </c>
      <c r="AW135" s="12" t="s">
        <v>29</v>
      </c>
      <c r="AX135" s="12" t="s">
        <v>72</v>
      </c>
      <c r="AY135" s="262" t="s">
        <v>203</v>
      </c>
    </row>
    <row r="136" s="12" customFormat="1">
      <c r="A136" s="12"/>
      <c r="B136" s="252"/>
      <c r="C136" s="253"/>
      <c r="D136" s="248" t="s">
        <v>213</v>
      </c>
      <c r="E136" s="254" t="s">
        <v>1078</v>
      </c>
      <c r="F136" s="255" t="s">
        <v>1079</v>
      </c>
      <c r="G136" s="253"/>
      <c r="H136" s="256">
        <v>13.69</v>
      </c>
      <c r="I136" s="257"/>
      <c r="J136" s="253"/>
      <c r="K136" s="253"/>
      <c r="L136" s="258"/>
      <c r="M136" s="259"/>
      <c r="N136" s="260"/>
      <c r="O136" s="260"/>
      <c r="P136" s="260"/>
      <c r="Q136" s="260"/>
      <c r="R136" s="260"/>
      <c r="S136" s="260"/>
      <c r="T136" s="261"/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T136" s="262" t="s">
        <v>213</v>
      </c>
      <c r="AU136" s="262" t="s">
        <v>80</v>
      </c>
      <c r="AV136" s="12" t="s">
        <v>95</v>
      </c>
      <c r="AW136" s="12" t="s">
        <v>29</v>
      </c>
      <c r="AX136" s="12" t="s">
        <v>80</v>
      </c>
      <c r="AY136" s="262" t="s">
        <v>203</v>
      </c>
    </row>
    <row r="137" s="11" customFormat="1" ht="25.92" customHeight="1">
      <c r="A137" s="11"/>
      <c r="B137" s="222"/>
      <c r="C137" s="223"/>
      <c r="D137" s="224" t="s">
        <v>71</v>
      </c>
      <c r="E137" s="225" t="s">
        <v>80</v>
      </c>
      <c r="F137" s="225" t="s">
        <v>264</v>
      </c>
      <c r="G137" s="223"/>
      <c r="H137" s="223"/>
      <c r="I137" s="226"/>
      <c r="J137" s="227">
        <f>BK137</f>
        <v>0</v>
      </c>
      <c r="K137" s="223"/>
      <c r="L137" s="228"/>
      <c r="M137" s="229"/>
      <c r="N137" s="230"/>
      <c r="O137" s="230"/>
      <c r="P137" s="231">
        <f>SUM(P138:P158)</f>
        <v>0</v>
      </c>
      <c r="Q137" s="230"/>
      <c r="R137" s="231">
        <f>SUM(R138:R158)</f>
        <v>0</v>
      </c>
      <c r="S137" s="230"/>
      <c r="T137" s="232">
        <f>SUM(T138:T158)</f>
        <v>0</v>
      </c>
      <c r="U137" s="11"/>
      <c r="V137" s="11"/>
      <c r="W137" s="11"/>
      <c r="X137" s="11"/>
      <c r="Y137" s="11"/>
      <c r="Z137" s="11"/>
      <c r="AA137" s="11"/>
      <c r="AB137" s="11"/>
      <c r="AC137" s="11"/>
      <c r="AD137" s="11"/>
      <c r="AE137" s="11"/>
      <c r="AR137" s="233" t="s">
        <v>80</v>
      </c>
      <c r="AT137" s="234" t="s">
        <v>71</v>
      </c>
      <c r="AU137" s="234" t="s">
        <v>72</v>
      </c>
      <c r="AY137" s="233" t="s">
        <v>203</v>
      </c>
      <c r="BK137" s="235">
        <f>SUM(BK138:BK158)</f>
        <v>0</v>
      </c>
    </row>
    <row r="138" s="2" customFormat="1" ht="24" customHeight="1">
      <c r="A138" s="36"/>
      <c r="B138" s="37"/>
      <c r="C138" s="236" t="s">
        <v>221</v>
      </c>
      <c r="D138" s="236" t="s">
        <v>204</v>
      </c>
      <c r="E138" s="237" t="s">
        <v>983</v>
      </c>
      <c r="F138" s="238" t="s">
        <v>331</v>
      </c>
      <c r="G138" s="239" t="s">
        <v>311</v>
      </c>
      <c r="H138" s="240">
        <v>2.2200000000000002</v>
      </c>
      <c r="I138" s="241"/>
      <c r="J138" s="240">
        <f>ROUND(I138*H138,2)</f>
        <v>0</v>
      </c>
      <c r="K138" s="238" t="s">
        <v>208</v>
      </c>
      <c r="L138" s="42"/>
      <c r="M138" s="242" t="s">
        <v>1</v>
      </c>
      <c r="N138" s="243" t="s">
        <v>37</v>
      </c>
      <c r="O138" s="89"/>
      <c r="P138" s="244">
        <f>O138*H138</f>
        <v>0</v>
      </c>
      <c r="Q138" s="244">
        <v>0</v>
      </c>
      <c r="R138" s="244">
        <f>Q138*H138</f>
        <v>0</v>
      </c>
      <c r="S138" s="244">
        <v>0</v>
      </c>
      <c r="T138" s="245">
        <f>S138*H138</f>
        <v>0</v>
      </c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R138" s="246" t="s">
        <v>209</v>
      </c>
      <c r="AT138" s="246" t="s">
        <v>204</v>
      </c>
      <c r="AU138" s="246" t="s">
        <v>80</v>
      </c>
      <c r="AY138" s="15" t="s">
        <v>203</v>
      </c>
      <c r="BE138" s="247">
        <f>IF(N138="základní",J138,0)</f>
        <v>0</v>
      </c>
      <c r="BF138" s="247">
        <f>IF(N138="snížená",J138,0)</f>
        <v>0</v>
      </c>
      <c r="BG138" s="247">
        <f>IF(N138="zákl. přenesená",J138,0)</f>
        <v>0</v>
      </c>
      <c r="BH138" s="247">
        <f>IF(N138="sníž. přenesená",J138,0)</f>
        <v>0</v>
      </c>
      <c r="BI138" s="247">
        <f>IF(N138="nulová",J138,0)</f>
        <v>0</v>
      </c>
      <c r="BJ138" s="15" t="s">
        <v>80</v>
      </c>
      <c r="BK138" s="247">
        <f>ROUND(I138*H138,2)</f>
        <v>0</v>
      </c>
      <c r="BL138" s="15" t="s">
        <v>209</v>
      </c>
      <c r="BM138" s="246" t="s">
        <v>1080</v>
      </c>
    </row>
    <row r="139" s="2" customFormat="1">
      <c r="A139" s="36"/>
      <c r="B139" s="37"/>
      <c r="C139" s="38"/>
      <c r="D139" s="248" t="s">
        <v>211</v>
      </c>
      <c r="E139" s="38"/>
      <c r="F139" s="249" t="s">
        <v>327</v>
      </c>
      <c r="G139" s="38"/>
      <c r="H139" s="38"/>
      <c r="I139" s="152"/>
      <c r="J139" s="38"/>
      <c r="K139" s="38"/>
      <c r="L139" s="42"/>
      <c r="M139" s="250"/>
      <c r="N139" s="251"/>
      <c r="O139" s="89"/>
      <c r="P139" s="89"/>
      <c r="Q139" s="89"/>
      <c r="R139" s="89"/>
      <c r="S139" s="89"/>
      <c r="T139" s="90"/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T139" s="15" t="s">
        <v>211</v>
      </c>
      <c r="AU139" s="15" t="s">
        <v>80</v>
      </c>
    </row>
    <row r="140" s="13" customFormat="1">
      <c r="A140" s="13"/>
      <c r="B140" s="267"/>
      <c r="C140" s="268"/>
      <c r="D140" s="248" t="s">
        <v>213</v>
      </c>
      <c r="E140" s="269" t="s">
        <v>1</v>
      </c>
      <c r="F140" s="270" t="s">
        <v>985</v>
      </c>
      <c r="G140" s="268"/>
      <c r="H140" s="269" t="s">
        <v>1</v>
      </c>
      <c r="I140" s="271"/>
      <c r="J140" s="268"/>
      <c r="K140" s="268"/>
      <c r="L140" s="272"/>
      <c r="M140" s="273"/>
      <c r="N140" s="274"/>
      <c r="O140" s="274"/>
      <c r="P140" s="274"/>
      <c r="Q140" s="274"/>
      <c r="R140" s="274"/>
      <c r="S140" s="274"/>
      <c r="T140" s="275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76" t="s">
        <v>213</v>
      </c>
      <c r="AU140" s="276" t="s">
        <v>80</v>
      </c>
      <c r="AV140" s="13" t="s">
        <v>80</v>
      </c>
      <c r="AW140" s="13" t="s">
        <v>29</v>
      </c>
      <c r="AX140" s="13" t="s">
        <v>72</v>
      </c>
      <c r="AY140" s="276" t="s">
        <v>203</v>
      </c>
    </row>
    <row r="141" s="12" customFormat="1">
      <c r="A141" s="12"/>
      <c r="B141" s="252"/>
      <c r="C141" s="253"/>
      <c r="D141" s="248" t="s">
        <v>213</v>
      </c>
      <c r="E141" s="254" t="s">
        <v>237</v>
      </c>
      <c r="F141" s="255" t="s">
        <v>1081</v>
      </c>
      <c r="G141" s="253"/>
      <c r="H141" s="256">
        <v>2.2200000000000002</v>
      </c>
      <c r="I141" s="257"/>
      <c r="J141" s="253"/>
      <c r="K141" s="253"/>
      <c r="L141" s="258"/>
      <c r="M141" s="259"/>
      <c r="N141" s="260"/>
      <c r="O141" s="260"/>
      <c r="P141" s="260"/>
      <c r="Q141" s="260"/>
      <c r="R141" s="260"/>
      <c r="S141" s="260"/>
      <c r="T141" s="261"/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T141" s="262" t="s">
        <v>213</v>
      </c>
      <c r="AU141" s="262" t="s">
        <v>80</v>
      </c>
      <c r="AV141" s="12" t="s">
        <v>95</v>
      </c>
      <c r="AW141" s="12" t="s">
        <v>29</v>
      </c>
      <c r="AX141" s="12" t="s">
        <v>80</v>
      </c>
      <c r="AY141" s="262" t="s">
        <v>203</v>
      </c>
    </row>
    <row r="142" s="2" customFormat="1" ht="16.5" customHeight="1">
      <c r="A142" s="36"/>
      <c r="B142" s="37"/>
      <c r="C142" s="236" t="s">
        <v>209</v>
      </c>
      <c r="D142" s="236" t="s">
        <v>204</v>
      </c>
      <c r="E142" s="237" t="s">
        <v>505</v>
      </c>
      <c r="F142" s="238" t="s">
        <v>506</v>
      </c>
      <c r="G142" s="239" t="s">
        <v>311</v>
      </c>
      <c r="H142" s="240">
        <v>9.75</v>
      </c>
      <c r="I142" s="241"/>
      <c r="J142" s="240">
        <f>ROUND(I142*H142,2)</f>
        <v>0</v>
      </c>
      <c r="K142" s="238" t="s">
        <v>208</v>
      </c>
      <c r="L142" s="42"/>
      <c r="M142" s="242" t="s">
        <v>1</v>
      </c>
      <c r="N142" s="243" t="s">
        <v>37</v>
      </c>
      <c r="O142" s="89"/>
      <c r="P142" s="244">
        <f>O142*H142</f>
        <v>0</v>
      </c>
      <c r="Q142" s="244">
        <v>0</v>
      </c>
      <c r="R142" s="244">
        <f>Q142*H142</f>
        <v>0</v>
      </c>
      <c r="S142" s="244">
        <v>0</v>
      </c>
      <c r="T142" s="245">
        <f>S142*H142</f>
        <v>0</v>
      </c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R142" s="246" t="s">
        <v>209</v>
      </c>
      <c r="AT142" s="246" t="s">
        <v>204</v>
      </c>
      <c r="AU142" s="246" t="s">
        <v>80</v>
      </c>
      <c r="AY142" s="15" t="s">
        <v>203</v>
      </c>
      <c r="BE142" s="247">
        <f>IF(N142="základní",J142,0)</f>
        <v>0</v>
      </c>
      <c r="BF142" s="247">
        <f>IF(N142="snížená",J142,0)</f>
        <v>0</v>
      </c>
      <c r="BG142" s="247">
        <f>IF(N142="zákl. přenesená",J142,0)</f>
        <v>0</v>
      </c>
      <c r="BH142" s="247">
        <f>IF(N142="sníž. přenesená",J142,0)</f>
        <v>0</v>
      </c>
      <c r="BI142" s="247">
        <f>IF(N142="nulová",J142,0)</f>
        <v>0</v>
      </c>
      <c r="BJ142" s="15" t="s">
        <v>80</v>
      </c>
      <c r="BK142" s="247">
        <f>ROUND(I142*H142,2)</f>
        <v>0</v>
      </c>
      <c r="BL142" s="15" t="s">
        <v>209</v>
      </c>
      <c r="BM142" s="246" t="s">
        <v>1082</v>
      </c>
    </row>
    <row r="143" s="2" customFormat="1">
      <c r="A143" s="36"/>
      <c r="B143" s="37"/>
      <c r="C143" s="38"/>
      <c r="D143" s="248" t="s">
        <v>211</v>
      </c>
      <c r="E143" s="38"/>
      <c r="F143" s="249" t="s">
        <v>327</v>
      </c>
      <c r="G143" s="38"/>
      <c r="H143" s="38"/>
      <c r="I143" s="152"/>
      <c r="J143" s="38"/>
      <c r="K143" s="38"/>
      <c r="L143" s="42"/>
      <c r="M143" s="250"/>
      <c r="N143" s="251"/>
      <c r="O143" s="89"/>
      <c r="P143" s="89"/>
      <c r="Q143" s="89"/>
      <c r="R143" s="89"/>
      <c r="S143" s="89"/>
      <c r="T143" s="90"/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T143" s="15" t="s">
        <v>211</v>
      </c>
      <c r="AU143" s="15" t="s">
        <v>80</v>
      </c>
    </row>
    <row r="144" s="12" customFormat="1">
      <c r="A144" s="12"/>
      <c r="B144" s="252"/>
      <c r="C144" s="253"/>
      <c r="D144" s="248" t="s">
        <v>213</v>
      </c>
      <c r="E144" s="254" t="s">
        <v>231</v>
      </c>
      <c r="F144" s="255" t="s">
        <v>1083</v>
      </c>
      <c r="G144" s="253"/>
      <c r="H144" s="256">
        <v>9.75</v>
      </c>
      <c r="I144" s="257"/>
      <c r="J144" s="253"/>
      <c r="K144" s="253"/>
      <c r="L144" s="258"/>
      <c r="M144" s="259"/>
      <c r="N144" s="260"/>
      <c r="O144" s="260"/>
      <c r="P144" s="260"/>
      <c r="Q144" s="260"/>
      <c r="R144" s="260"/>
      <c r="S144" s="260"/>
      <c r="T144" s="261"/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T144" s="262" t="s">
        <v>213</v>
      </c>
      <c r="AU144" s="262" t="s">
        <v>80</v>
      </c>
      <c r="AV144" s="12" t="s">
        <v>95</v>
      </c>
      <c r="AW144" s="12" t="s">
        <v>29</v>
      </c>
      <c r="AX144" s="12" t="s">
        <v>80</v>
      </c>
      <c r="AY144" s="262" t="s">
        <v>203</v>
      </c>
    </row>
    <row r="145" s="2" customFormat="1" ht="16.5" customHeight="1">
      <c r="A145" s="36"/>
      <c r="B145" s="37"/>
      <c r="C145" s="236" t="s">
        <v>233</v>
      </c>
      <c r="D145" s="236" t="s">
        <v>204</v>
      </c>
      <c r="E145" s="237" t="s">
        <v>341</v>
      </c>
      <c r="F145" s="238" t="s">
        <v>342</v>
      </c>
      <c r="G145" s="239" t="s">
        <v>311</v>
      </c>
      <c r="H145" s="240">
        <v>2.3399999999999999</v>
      </c>
      <c r="I145" s="241"/>
      <c r="J145" s="240">
        <f>ROUND(I145*H145,2)</f>
        <v>0</v>
      </c>
      <c r="K145" s="238" t="s">
        <v>208</v>
      </c>
      <c r="L145" s="42"/>
      <c r="M145" s="242" t="s">
        <v>1</v>
      </c>
      <c r="N145" s="243" t="s">
        <v>37</v>
      </c>
      <c r="O145" s="89"/>
      <c r="P145" s="244">
        <f>O145*H145</f>
        <v>0</v>
      </c>
      <c r="Q145" s="244">
        <v>0</v>
      </c>
      <c r="R145" s="244">
        <f>Q145*H145</f>
        <v>0</v>
      </c>
      <c r="S145" s="244">
        <v>0</v>
      </c>
      <c r="T145" s="245">
        <f>S145*H145</f>
        <v>0</v>
      </c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R145" s="246" t="s">
        <v>209</v>
      </c>
      <c r="AT145" s="246" t="s">
        <v>204</v>
      </c>
      <c r="AU145" s="246" t="s">
        <v>80</v>
      </c>
      <c r="AY145" s="15" t="s">
        <v>203</v>
      </c>
      <c r="BE145" s="247">
        <f>IF(N145="základní",J145,0)</f>
        <v>0</v>
      </c>
      <c r="BF145" s="247">
        <f>IF(N145="snížená",J145,0)</f>
        <v>0</v>
      </c>
      <c r="BG145" s="247">
        <f>IF(N145="zákl. přenesená",J145,0)</f>
        <v>0</v>
      </c>
      <c r="BH145" s="247">
        <f>IF(N145="sníž. přenesená",J145,0)</f>
        <v>0</v>
      </c>
      <c r="BI145" s="247">
        <f>IF(N145="nulová",J145,0)</f>
        <v>0</v>
      </c>
      <c r="BJ145" s="15" t="s">
        <v>80</v>
      </c>
      <c r="BK145" s="247">
        <f>ROUND(I145*H145,2)</f>
        <v>0</v>
      </c>
      <c r="BL145" s="15" t="s">
        <v>209</v>
      </c>
      <c r="BM145" s="246" t="s">
        <v>1084</v>
      </c>
    </row>
    <row r="146" s="2" customFormat="1">
      <c r="A146" s="36"/>
      <c r="B146" s="37"/>
      <c r="C146" s="38"/>
      <c r="D146" s="248" t="s">
        <v>211</v>
      </c>
      <c r="E146" s="38"/>
      <c r="F146" s="249" t="s">
        <v>344</v>
      </c>
      <c r="G146" s="38"/>
      <c r="H146" s="38"/>
      <c r="I146" s="152"/>
      <c r="J146" s="38"/>
      <c r="K146" s="38"/>
      <c r="L146" s="42"/>
      <c r="M146" s="250"/>
      <c r="N146" s="251"/>
      <c r="O146" s="89"/>
      <c r="P146" s="89"/>
      <c r="Q146" s="89"/>
      <c r="R146" s="89"/>
      <c r="S146" s="89"/>
      <c r="T146" s="90"/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T146" s="15" t="s">
        <v>211</v>
      </c>
      <c r="AU146" s="15" t="s">
        <v>80</v>
      </c>
    </row>
    <row r="147" s="12" customFormat="1">
      <c r="A147" s="12"/>
      <c r="B147" s="252"/>
      <c r="C147" s="253"/>
      <c r="D147" s="248" t="s">
        <v>213</v>
      </c>
      <c r="E147" s="254" t="s">
        <v>226</v>
      </c>
      <c r="F147" s="255" t="s">
        <v>1085</v>
      </c>
      <c r="G147" s="253"/>
      <c r="H147" s="256">
        <v>2.3399999999999999</v>
      </c>
      <c r="I147" s="257"/>
      <c r="J147" s="253"/>
      <c r="K147" s="253"/>
      <c r="L147" s="258"/>
      <c r="M147" s="259"/>
      <c r="N147" s="260"/>
      <c r="O147" s="260"/>
      <c r="P147" s="260"/>
      <c r="Q147" s="260"/>
      <c r="R147" s="260"/>
      <c r="S147" s="260"/>
      <c r="T147" s="261"/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T147" s="262" t="s">
        <v>213</v>
      </c>
      <c r="AU147" s="262" t="s">
        <v>80</v>
      </c>
      <c r="AV147" s="12" t="s">
        <v>95</v>
      </c>
      <c r="AW147" s="12" t="s">
        <v>29</v>
      </c>
      <c r="AX147" s="12" t="s">
        <v>80</v>
      </c>
      <c r="AY147" s="262" t="s">
        <v>203</v>
      </c>
    </row>
    <row r="148" s="2" customFormat="1" ht="16.5" customHeight="1">
      <c r="A148" s="36"/>
      <c r="B148" s="37"/>
      <c r="C148" s="236" t="s">
        <v>239</v>
      </c>
      <c r="D148" s="236" t="s">
        <v>204</v>
      </c>
      <c r="E148" s="237" t="s">
        <v>520</v>
      </c>
      <c r="F148" s="238" t="s">
        <v>521</v>
      </c>
      <c r="G148" s="239" t="s">
        <v>311</v>
      </c>
      <c r="H148" s="240">
        <v>22.300000000000001</v>
      </c>
      <c r="I148" s="241"/>
      <c r="J148" s="240">
        <f>ROUND(I148*H148,2)</f>
        <v>0</v>
      </c>
      <c r="K148" s="238" t="s">
        <v>208</v>
      </c>
      <c r="L148" s="42"/>
      <c r="M148" s="242" t="s">
        <v>1</v>
      </c>
      <c r="N148" s="243" t="s">
        <v>37</v>
      </c>
      <c r="O148" s="89"/>
      <c r="P148" s="244">
        <f>O148*H148</f>
        <v>0</v>
      </c>
      <c r="Q148" s="244">
        <v>0</v>
      </c>
      <c r="R148" s="244">
        <f>Q148*H148</f>
        <v>0</v>
      </c>
      <c r="S148" s="244">
        <v>0</v>
      </c>
      <c r="T148" s="245">
        <f>S148*H148</f>
        <v>0</v>
      </c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R148" s="246" t="s">
        <v>209</v>
      </c>
      <c r="AT148" s="246" t="s">
        <v>204</v>
      </c>
      <c r="AU148" s="246" t="s">
        <v>80</v>
      </c>
      <c r="AY148" s="15" t="s">
        <v>203</v>
      </c>
      <c r="BE148" s="247">
        <f>IF(N148="základní",J148,0)</f>
        <v>0</v>
      </c>
      <c r="BF148" s="247">
        <f>IF(N148="snížená",J148,0)</f>
        <v>0</v>
      </c>
      <c r="BG148" s="247">
        <f>IF(N148="zákl. přenesená",J148,0)</f>
        <v>0</v>
      </c>
      <c r="BH148" s="247">
        <f>IF(N148="sníž. přenesená",J148,0)</f>
        <v>0</v>
      </c>
      <c r="BI148" s="247">
        <f>IF(N148="nulová",J148,0)</f>
        <v>0</v>
      </c>
      <c r="BJ148" s="15" t="s">
        <v>80</v>
      </c>
      <c r="BK148" s="247">
        <f>ROUND(I148*H148,2)</f>
        <v>0</v>
      </c>
      <c r="BL148" s="15" t="s">
        <v>209</v>
      </c>
      <c r="BM148" s="246" t="s">
        <v>1086</v>
      </c>
    </row>
    <row r="149" s="2" customFormat="1">
      <c r="A149" s="36"/>
      <c r="B149" s="37"/>
      <c r="C149" s="38"/>
      <c r="D149" s="248" t="s">
        <v>211</v>
      </c>
      <c r="E149" s="38"/>
      <c r="F149" s="249" t="s">
        <v>523</v>
      </c>
      <c r="G149" s="38"/>
      <c r="H149" s="38"/>
      <c r="I149" s="152"/>
      <c r="J149" s="38"/>
      <c r="K149" s="38"/>
      <c r="L149" s="42"/>
      <c r="M149" s="250"/>
      <c r="N149" s="251"/>
      <c r="O149" s="89"/>
      <c r="P149" s="89"/>
      <c r="Q149" s="89"/>
      <c r="R149" s="89"/>
      <c r="S149" s="89"/>
      <c r="T149" s="90"/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T149" s="15" t="s">
        <v>211</v>
      </c>
      <c r="AU149" s="15" t="s">
        <v>80</v>
      </c>
    </row>
    <row r="150" s="13" customFormat="1">
      <c r="A150" s="13"/>
      <c r="B150" s="267"/>
      <c r="C150" s="268"/>
      <c r="D150" s="248" t="s">
        <v>213</v>
      </c>
      <c r="E150" s="269" t="s">
        <v>1</v>
      </c>
      <c r="F150" s="270" t="s">
        <v>1087</v>
      </c>
      <c r="G150" s="268"/>
      <c r="H150" s="269" t="s">
        <v>1</v>
      </c>
      <c r="I150" s="271"/>
      <c r="J150" s="268"/>
      <c r="K150" s="268"/>
      <c r="L150" s="272"/>
      <c r="M150" s="273"/>
      <c r="N150" s="274"/>
      <c r="O150" s="274"/>
      <c r="P150" s="274"/>
      <c r="Q150" s="274"/>
      <c r="R150" s="274"/>
      <c r="S150" s="274"/>
      <c r="T150" s="275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76" t="s">
        <v>213</v>
      </c>
      <c r="AU150" s="276" t="s">
        <v>80</v>
      </c>
      <c r="AV150" s="13" t="s">
        <v>80</v>
      </c>
      <c r="AW150" s="13" t="s">
        <v>29</v>
      </c>
      <c r="AX150" s="13" t="s">
        <v>72</v>
      </c>
      <c r="AY150" s="276" t="s">
        <v>203</v>
      </c>
    </row>
    <row r="151" s="13" customFormat="1">
      <c r="A151" s="13"/>
      <c r="B151" s="267"/>
      <c r="C151" s="268"/>
      <c r="D151" s="248" t="s">
        <v>213</v>
      </c>
      <c r="E151" s="269" t="s">
        <v>1</v>
      </c>
      <c r="F151" s="270" t="s">
        <v>1088</v>
      </c>
      <c r="G151" s="268"/>
      <c r="H151" s="269" t="s">
        <v>1</v>
      </c>
      <c r="I151" s="271"/>
      <c r="J151" s="268"/>
      <c r="K151" s="268"/>
      <c r="L151" s="272"/>
      <c r="M151" s="273"/>
      <c r="N151" s="274"/>
      <c r="O151" s="274"/>
      <c r="P151" s="274"/>
      <c r="Q151" s="274"/>
      <c r="R151" s="274"/>
      <c r="S151" s="274"/>
      <c r="T151" s="275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76" t="s">
        <v>213</v>
      </c>
      <c r="AU151" s="276" t="s">
        <v>80</v>
      </c>
      <c r="AV151" s="13" t="s">
        <v>80</v>
      </c>
      <c r="AW151" s="13" t="s">
        <v>29</v>
      </c>
      <c r="AX151" s="13" t="s">
        <v>72</v>
      </c>
      <c r="AY151" s="276" t="s">
        <v>203</v>
      </c>
    </row>
    <row r="152" s="13" customFormat="1">
      <c r="A152" s="13"/>
      <c r="B152" s="267"/>
      <c r="C152" s="268"/>
      <c r="D152" s="248" t="s">
        <v>213</v>
      </c>
      <c r="E152" s="269" t="s">
        <v>1</v>
      </c>
      <c r="F152" s="270" t="s">
        <v>1089</v>
      </c>
      <c r="G152" s="268"/>
      <c r="H152" s="269" t="s">
        <v>1</v>
      </c>
      <c r="I152" s="271"/>
      <c r="J152" s="268"/>
      <c r="K152" s="268"/>
      <c r="L152" s="272"/>
      <c r="M152" s="273"/>
      <c r="N152" s="274"/>
      <c r="O152" s="274"/>
      <c r="P152" s="274"/>
      <c r="Q152" s="274"/>
      <c r="R152" s="274"/>
      <c r="S152" s="274"/>
      <c r="T152" s="275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76" t="s">
        <v>213</v>
      </c>
      <c r="AU152" s="276" t="s">
        <v>80</v>
      </c>
      <c r="AV152" s="13" t="s">
        <v>80</v>
      </c>
      <c r="AW152" s="13" t="s">
        <v>29</v>
      </c>
      <c r="AX152" s="13" t="s">
        <v>72</v>
      </c>
      <c r="AY152" s="276" t="s">
        <v>203</v>
      </c>
    </row>
    <row r="153" s="13" customFormat="1">
      <c r="A153" s="13"/>
      <c r="B153" s="267"/>
      <c r="C153" s="268"/>
      <c r="D153" s="248" t="s">
        <v>213</v>
      </c>
      <c r="E153" s="269" t="s">
        <v>1</v>
      </c>
      <c r="F153" s="270" t="s">
        <v>1090</v>
      </c>
      <c r="G153" s="268"/>
      <c r="H153" s="269" t="s">
        <v>1</v>
      </c>
      <c r="I153" s="271"/>
      <c r="J153" s="268"/>
      <c r="K153" s="268"/>
      <c r="L153" s="272"/>
      <c r="M153" s="273"/>
      <c r="N153" s="274"/>
      <c r="O153" s="274"/>
      <c r="P153" s="274"/>
      <c r="Q153" s="274"/>
      <c r="R153" s="274"/>
      <c r="S153" s="274"/>
      <c r="T153" s="275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76" t="s">
        <v>213</v>
      </c>
      <c r="AU153" s="276" t="s">
        <v>80</v>
      </c>
      <c r="AV153" s="13" t="s">
        <v>80</v>
      </c>
      <c r="AW153" s="13" t="s">
        <v>29</v>
      </c>
      <c r="AX153" s="13" t="s">
        <v>72</v>
      </c>
      <c r="AY153" s="276" t="s">
        <v>203</v>
      </c>
    </row>
    <row r="154" s="12" customFormat="1">
      <c r="A154" s="12"/>
      <c r="B154" s="252"/>
      <c r="C154" s="253"/>
      <c r="D154" s="248" t="s">
        <v>213</v>
      </c>
      <c r="E154" s="254" t="s">
        <v>244</v>
      </c>
      <c r="F154" s="255" t="s">
        <v>1091</v>
      </c>
      <c r="G154" s="253"/>
      <c r="H154" s="256">
        <v>22.300000000000001</v>
      </c>
      <c r="I154" s="257"/>
      <c r="J154" s="253"/>
      <c r="K154" s="253"/>
      <c r="L154" s="258"/>
      <c r="M154" s="259"/>
      <c r="N154" s="260"/>
      <c r="O154" s="260"/>
      <c r="P154" s="260"/>
      <c r="Q154" s="260"/>
      <c r="R154" s="260"/>
      <c r="S154" s="260"/>
      <c r="T154" s="261"/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T154" s="262" t="s">
        <v>213</v>
      </c>
      <c r="AU154" s="262" t="s">
        <v>80</v>
      </c>
      <c r="AV154" s="12" t="s">
        <v>95</v>
      </c>
      <c r="AW154" s="12" t="s">
        <v>29</v>
      </c>
      <c r="AX154" s="12" t="s">
        <v>80</v>
      </c>
      <c r="AY154" s="262" t="s">
        <v>203</v>
      </c>
    </row>
    <row r="155" s="2" customFormat="1" ht="16.5" customHeight="1">
      <c r="A155" s="36"/>
      <c r="B155" s="37"/>
      <c r="C155" s="236" t="s">
        <v>246</v>
      </c>
      <c r="D155" s="236" t="s">
        <v>204</v>
      </c>
      <c r="E155" s="237" t="s">
        <v>530</v>
      </c>
      <c r="F155" s="238" t="s">
        <v>531</v>
      </c>
      <c r="G155" s="239" t="s">
        <v>311</v>
      </c>
      <c r="H155" s="240">
        <v>14.25</v>
      </c>
      <c r="I155" s="241"/>
      <c r="J155" s="240">
        <f>ROUND(I155*H155,2)</f>
        <v>0</v>
      </c>
      <c r="K155" s="238" t="s">
        <v>208</v>
      </c>
      <c r="L155" s="42"/>
      <c r="M155" s="242" t="s">
        <v>1</v>
      </c>
      <c r="N155" s="243" t="s">
        <v>37</v>
      </c>
      <c r="O155" s="89"/>
      <c r="P155" s="244">
        <f>O155*H155</f>
        <v>0</v>
      </c>
      <c r="Q155" s="244">
        <v>0</v>
      </c>
      <c r="R155" s="244">
        <f>Q155*H155</f>
        <v>0</v>
      </c>
      <c r="S155" s="244">
        <v>0</v>
      </c>
      <c r="T155" s="245">
        <f>S155*H155</f>
        <v>0</v>
      </c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R155" s="246" t="s">
        <v>209</v>
      </c>
      <c r="AT155" s="246" t="s">
        <v>204</v>
      </c>
      <c r="AU155" s="246" t="s">
        <v>80</v>
      </c>
      <c r="AY155" s="15" t="s">
        <v>203</v>
      </c>
      <c r="BE155" s="247">
        <f>IF(N155="základní",J155,0)</f>
        <v>0</v>
      </c>
      <c r="BF155" s="247">
        <f>IF(N155="snížená",J155,0)</f>
        <v>0</v>
      </c>
      <c r="BG155" s="247">
        <f>IF(N155="zákl. přenesená",J155,0)</f>
        <v>0</v>
      </c>
      <c r="BH155" s="247">
        <f>IF(N155="sníž. přenesená",J155,0)</f>
        <v>0</v>
      </c>
      <c r="BI155" s="247">
        <f>IF(N155="nulová",J155,0)</f>
        <v>0</v>
      </c>
      <c r="BJ155" s="15" t="s">
        <v>80</v>
      </c>
      <c r="BK155" s="247">
        <f>ROUND(I155*H155,2)</f>
        <v>0</v>
      </c>
      <c r="BL155" s="15" t="s">
        <v>209</v>
      </c>
      <c r="BM155" s="246" t="s">
        <v>1092</v>
      </c>
    </row>
    <row r="156" s="2" customFormat="1">
      <c r="A156" s="36"/>
      <c r="B156" s="37"/>
      <c r="C156" s="38"/>
      <c r="D156" s="248" t="s">
        <v>211</v>
      </c>
      <c r="E156" s="38"/>
      <c r="F156" s="249" t="s">
        <v>533</v>
      </c>
      <c r="G156" s="38"/>
      <c r="H156" s="38"/>
      <c r="I156" s="152"/>
      <c r="J156" s="38"/>
      <c r="K156" s="38"/>
      <c r="L156" s="42"/>
      <c r="M156" s="250"/>
      <c r="N156" s="251"/>
      <c r="O156" s="89"/>
      <c r="P156" s="89"/>
      <c r="Q156" s="89"/>
      <c r="R156" s="89"/>
      <c r="S156" s="89"/>
      <c r="T156" s="90"/>
      <c r="U156" s="36"/>
      <c r="V156" s="36"/>
      <c r="W156" s="36"/>
      <c r="X156" s="36"/>
      <c r="Y156" s="36"/>
      <c r="Z156" s="36"/>
      <c r="AA156" s="36"/>
      <c r="AB156" s="36"/>
      <c r="AC156" s="36"/>
      <c r="AD156" s="36"/>
      <c r="AE156" s="36"/>
      <c r="AT156" s="15" t="s">
        <v>211</v>
      </c>
      <c r="AU156" s="15" t="s">
        <v>80</v>
      </c>
    </row>
    <row r="157" s="13" customFormat="1">
      <c r="A157" s="13"/>
      <c r="B157" s="267"/>
      <c r="C157" s="268"/>
      <c r="D157" s="248" t="s">
        <v>213</v>
      </c>
      <c r="E157" s="269" t="s">
        <v>1</v>
      </c>
      <c r="F157" s="270" t="s">
        <v>1011</v>
      </c>
      <c r="G157" s="268"/>
      <c r="H157" s="269" t="s">
        <v>1</v>
      </c>
      <c r="I157" s="271"/>
      <c r="J157" s="268"/>
      <c r="K157" s="268"/>
      <c r="L157" s="272"/>
      <c r="M157" s="273"/>
      <c r="N157" s="274"/>
      <c r="O157" s="274"/>
      <c r="P157" s="274"/>
      <c r="Q157" s="274"/>
      <c r="R157" s="274"/>
      <c r="S157" s="274"/>
      <c r="T157" s="275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76" t="s">
        <v>213</v>
      </c>
      <c r="AU157" s="276" t="s">
        <v>80</v>
      </c>
      <c r="AV157" s="13" t="s">
        <v>80</v>
      </c>
      <c r="AW157" s="13" t="s">
        <v>29</v>
      </c>
      <c r="AX157" s="13" t="s">
        <v>72</v>
      </c>
      <c r="AY157" s="276" t="s">
        <v>203</v>
      </c>
    </row>
    <row r="158" s="12" customFormat="1">
      <c r="A158" s="12"/>
      <c r="B158" s="252"/>
      <c r="C158" s="253"/>
      <c r="D158" s="248" t="s">
        <v>213</v>
      </c>
      <c r="E158" s="254" t="s">
        <v>250</v>
      </c>
      <c r="F158" s="255" t="s">
        <v>1093</v>
      </c>
      <c r="G158" s="253"/>
      <c r="H158" s="256">
        <v>14.25</v>
      </c>
      <c r="I158" s="257"/>
      <c r="J158" s="253"/>
      <c r="K158" s="253"/>
      <c r="L158" s="258"/>
      <c r="M158" s="259"/>
      <c r="N158" s="260"/>
      <c r="O158" s="260"/>
      <c r="P158" s="260"/>
      <c r="Q158" s="260"/>
      <c r="R158" s="260"/>
      <c r="S158" s="260"/>
      <c r="T158" s="261"/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T158" s="262" t="s">
        <v>213</v>
      </c>
      <c r="AU158" s="262" t="s">
        <v>80</v>
      </c>
      <c r="AV158" s="12" t="s">
        <v>95</v>
      </c>
      <c r="AW158" s="12" t="s">
        <v>29</v>
      </c>
      <c r="AX158" s="12" t="s">
        <v>80</v>
      </c>
      <c r="AY158" s="262" t="s">
        <v>203</v>
      </c>
    </row>
    <row r="159" s="11" customFormat="1" ht="25.92" customHeight="1">
      <c r="A159" s="11"/>
      <c r="B159" s="222"/>
      <c r="C159" s="223"/>
      <c r="D159" s="224" t="s">
        <v>71</v>
      </c>
      <c r="E159" s="225" t="s">
        <v>209</v>
      </c>
      <c r="F159" s="225" t="s">
        <v>542</v>
      </c>
      <c r="G159" s="223"/>
      <c r="H159" s="223"/>
      <c r="I159" s="226"/>
      <c r="J159" s="227">
        <f>BK159</f>
        <v>0</v>
      </c>
      <c r="K159" s="223"/>
      <c r="L159" s="228"/>
      <c r="M159" s="229"/>
      <c r="N159" s="230"/>
      <c r="O159" s="230"/>
      <c r="P159" s="231">
        <f>SUM(P160:P180)</f>
        <v>0</v>
      </c>
      <c r="Q159" s="230"/>
      <c r="R159" s="231">
        <f>SUM(R160:R180)</f>
        <v>0</v>
      </c>
      <c r="S159" s="230"/>
      <c r="T159" s="232">
        <f>SUM(T160:T180)</f>
        <v>0</v>
      </c>
      <c r="U159" s="11"/>
      <c r="V159" s="11"/>
      <c r="W159" s="11"/>
      <c r="X159" s="11"/>
      <c r="Y159" s="11"/>
      <c r="Z159" s="11"/>
      <c r="AA159" s="11"/>
      <c r="AB159" s="11"/>
      <c r="AC159" s="11"/>
      <c r="AD159" s="11"/>
      <c r="AE159" s="11"/>
      <c r="AR159" s="233" t="s">
        <v>80</v>
      </c>
      <c r="AT159" s="234" t="s">
        <v>71</v>
      </c>
      <c r="AU159" s="234" t="s">
        <v>72</v>
      </c>
      <c r="AY159" s="233" t="s">
        <v>203</v>
      </c>
      <c r="BK159" s="235">
        <f>SUM(BK160:BK180)</f>
        <v>0</v>
      </c>
    </row>
    <row r="160" s="2" customFormat="1" ht="16.5" customHeight="1">
      <c r="A160" s="36"/>
      <c r="B160" s="37"/>
      <c r="C160" s="236" t="s">
        <v>355</v>
      </c>
      <c r="D160" s="236" t="s">
        <v>204</v>
      </c>
      <c r="E160" s="237" t="s">
        <v>1013</v>
      </c>
      <c r="F160" s="238" t="s">
        <v>1014</v>
      </c>
      <c r="G160" s="239" t="s">
        <v>311</v>
      </c>
      <c r="H160" s="240">
        <v>0.40000000000000002</v>
      </c>
      <c r="I160" s="241"/>
      <c r="J160" s="240">
        <f>ROUND(I160*H160,2)</f>
        <v>0</v>
      </c>
      <c r="K160" s="238" t="s">
        <v>208</v>
      </c>
      <c r="L160" s="42"/>
      <c r="M160" s="242" t="s">
        <v>1</v>
      </c>
      <c r="N160" s="243" t="s">
        <v>37</v>
      </c>
      <c r="O160" s="89"/>
      <c r="P160" s="244">
        <f>O160*H160</f>
        <v>0</v>
      </c>
      <c r="Q160" s="244">
        <v>0</v>
      </c>
      <c r="R160" s="244">
        <f>Q160*H160</f>
        <v>0</v>
      </c>
      <c r="S160" s="244">
        <v>0</v>
      </c>
      <c r="T160" s="245">
        <f>S160*H160</f>
        <v>0</v>
      </c>
      <c r="U160" s="36"/>
      <c r="V160" s="36"/>
      <c r="W160" s="36"/>
      <c r="X160" s="36"/>
      <c r="Y160" s="36"/>
      <c r="Z160" s="36"/>
      <c r="AA160" s="36"/>
      <c r="AB160" s="36"/>
      <c r="AC160" s="36"/>
      <c r="AD160" s="36"/>
      <c r="AE160" s="36"/>
      <c r="AR160" s="246" t="s">
        <v>209</v>
      </c>
      <c r="AT160" s="246" t="s">
        <v>204</v>
      </c>
      <c r="AU160" s="246" t="s">
        <v>80</v>
      </c>
      <c r="AY160" s="15" t="s">
        <v>203</v>
      </c>
      <c r="BE160" s="247">
        <f>IF(N160="základní",J160,0)</f>
        <v>0</v>
      </c>
      <c r="BF160" s="247">
        <f>IF(N160="snížená",J160,0)</f>
        <v>0</v>
      </c>
      <c r="BG160" s="247">
        <f>IF(N160="zákl. přenesená",J160,0)</f>
        <v>0</v>
      </c>
      <c r="BH160" s="247">
        <f>IF(N160="sníž. přenesená",J160,0)</f>
        <v>0</v>
      </c>
      <c r="BI160" s="247">
        <f>IF(N160="nulová",J160,0)</f>
        <v>0</v>
      </c>
      <c r="BJ160" s="15" t="s">
        <v>80</v>
      </c>
      <c r="BK160" s="247">
        <f>ROUND(I160*H160,2)</f>
        <v>0</v>
      </c>
      <c r="BL160" s="15" t="s">
        <v>209</v>
      </c>
      <c r="BM160" s="246" t="s">
        <v>1094</v>
      </c>
    </row>
    <row r="161" s="2" customFormat="1">
      <c r="A161" s="36"/>
      <c r="B161" s="37"/>
      <c r="C161" s="38"/>
      <c r="D161" s="248" t="s">
        <v>211</v>
      </c>
      <c r="E161" s="38"/>
      <c r="F161" s="249" t="s">
        <v>1016</v>
      </c>
      <c r="G161" s="38"/>
      <c r="H161" s="38"/>
      <c r="I161" s="152"/>
      <c r="J161" s="38"/>
      <c r="K161" s="38"/>
      <c r="L161" s="42"/>
      <c r="M161" s="250"/>
      <c r="N161" s="251"/>
      <c r="O161" s="89"/>
      <c r="P161" s="89"/>
      <c r="Q161" s="89"/>
      <c r="R161" s="89"/>
      <c r="S161" s="89"/>
      <c r="T161" s="90"/>
      <c r="U161" s="36"/>
      <c r="V161" s="36"/>
      <c r="W161" s="36"/>
      <c r="X161" s="36"/>
      <c r="Y161" s="36"/>
      <c r="Z161" s="36"/>
      <c r="AA161" s="36"/>
      <c r="AB161" s="36"/>
      <c r="AC161" s="36"/>
      <c r="AD161" s="36"/>
      <c r="AE161" s="36"/>
      <c r="AT161" s="15" t="s">
        <v>211</v>
      </c>
      <c r="AU161" s="15" t="s">
        <v>80</v>
      </c>
    </row>
    <row r="162" s="13" customFormat="1">
      <c r="A162" s="13"/>
      <c r="B162" s="267"/>
      <c r="C162" s="268"/>
      <c r="D162" s="248" t="s">
        <v>213</v>
      </c>
      <c r="E162" s="269" t="s">
        <v>1</v>
      </c>
      <c r="F162" s="270" t="s">
        <v>1017</v>
      </c>
      <c r="G162" s="268"/>
      <c r="H162" s="269" t="s">
        <v>1</v>
      </c>
      <c r="I162" s="271"/>
      <c r="J162" s="268"/>
      <c r="K162" s="268"/>
      <c r="L162" s="272"/>
      <c r="M162" s="273"/>
      <c r="N162" s="274"/>
      <c r="O162" s="274"/>
      <c r="P162" s="274"/>
      <c r="Q162" s="274"/>
      <c r="R162" s="274"/>
      <c r="S162" s="274"/>
      <c r="T162" s="275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76" t="s">
        <v>213</v>
      </c>
      <c r="AU162" s="276" t="s">
        <v>80</v>
      </c>
      <c r="AV162" s="13" t="s">
        <v>80</v>
      </c>
      <c r="AW162" s="13" t="s">
        <v>29</v>
      </c>
      <c r="AX162" s="13" t="s">
        <v>72</v>
      </c>
      <c r="AY162" s="276" t="s">
        <v>203</v>
      </c>
    </row>
    <row r="163" s="12" customFormat="1">
      <c r="A163" s="12"/>
      <c r="B163" s="252"/>
      <c r="C163" s="253"/>
      <c r="D163" s="248" t="s">
        <v>213</v>
      </c>
      <c r="E163" s="254" t="s">
        <v>293</v>
      </c>
      <c r="F163" s="255" t="s">
        <v>1095</v>
      </c>
      <c r="G163" s="253"/>
      <c r="H163" s="256">
        <v>0.40000000000000002</v>
      </c>
      <c r="I163" s="257"/>
      <c r="J163" s="253"/>
      <c r="K163" s="253"/>
      <c r="L163" s="258"/>
      <c r="M163" s="259"/>
      <c r="N163" s="260"/>
      <c r="O163" s="260"/>
      <c r="P163" s="260"/>
      <c r="Q163" s="260"/>
      <c r="R163" s="260"/>
      <c r="S163" s="260"/>
      <c r="T163" s="261"/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T163" s="262" t="s">
        <v>213</v>
      </c>
      <c r="AU163" s="262" t="s">
        <v>80</v>
      </c>
      <c r="AV163" s="12" t="s">
        <v>95</v>
      </c>
      <c r="AW163" s="12" t="s">
        <v>29</v>
      </c>
      <c r="AX163" s="12" t="s">
        <v>80</v>
      </c>
      <c r="AY163" s="262" t="s">
        <v>203</v>
      </c>
    </row>
    <row r="164" s="2" customFormat="1" ht="16.5" customHeight="1">
      <c r="A164" s="36"/>
      <c r="B164" s="37"/>
      <c r="C164" s="236" t="s">
        <v>275</v>
      </c>
      <c r="D164" s="236" t="s">
        <v>204</v>
      </c>
      <c r="E164" s="237" t="s">
        <v>1019</v>
      </c>
      <c r="F164" s="238" t="s">
        <v>1020</v>
      </c>
      <c r="G164" s="239" t="s">
        <v>311</v>
      </c>
      <c r="H164" s="240">
        <v>2.96</v>
      </c>
      <c r="I164" s="241"/>
      <c r="J164" s="240">
        <f>ROUND(I164*H164,2)</f>
        <v>0</v>
      </c>
      <c r="K164" s="238" t="s">
        <v>208</v>
      </c>
      <c r="L164" s="42"/>
      <c r="M164" s="242" t="s">
        <v>1</v>
      </c>
      <c r="N164" s="243" t="s">
        <v>37</v>
      </c>
      <c r="O164" s="89"/>
      <c r="P164" s="244">
        <f>O164*H164</f>
        <v>0</v>
      </c>
      <c r="Q164" s="244">
        <v>0</v>
      </c>
      <c r="R164" s="244">
        <f>Q164*H164</f>
        <v>0</v>
      </c>
      <c r="S164" s="244">
        <v>0</v>
      </c>
      <c r="T164" s="245">
        <f>S164*H164</f>
        <v>0</v>
      </c>
      <c r="U164" s="36"/>
      <c r="V164" s="36"/>
      <c r="W164" s="36"/>
      <c r="X164" s="36"/>
      <c r="Y164" s="36"/>
      <c r="Z164" s="36"/>
      <c r="AA164" s="36"/>
      <c r="AB164" s="36"/>
      <c r="AC164" s="36"/>
      <c r="AD164" s="36"/>
      <c r="AE164" s="36"/>
      <c r="AR164" s="246" t="s">
        <v>209</v>
      </c>
      <c r="AT164" s="246" t="s">
        <v>204</v>
      </c>
      <c r="AU164" s="246" t="s">
        <v>80</v>
      </c>
      <c r="AY164" s="15" t="s">
        <v>203</v>
      </c>
      <c r="BE164" s="247">
        <f>IF(N164="základní",J164,0)</f>
        <v>0</v>
      </c>
      <c r="BF164" s="247">
        <f>IF(N164="snížená",J164,0)</f>
        <v>0</v>
      </c>
      <c r="BG164" s="247">
        <f>IF(N164="zákl. přenesená",J164,0)</f>
        <v>0</v>
      </c>
      <c r="BH164" s="247">
        <f>IF(N164="sníž. přenesená",J164,0)</f>
        <v>0</v>
      </c>
      <c r="BI164" s="247">
        <f>IF(N164="nulová",J164,0)</f>
        <v>0</v>
      </c>
      <c r="BJ164" s="15" t="s">
        <v>80</v>
      </c>
      <c r="BK164" s="247">
        <f>ROUND(I164*H164,2)</f>
        <v>0</v>
      </c>
      <c r="BL164" s="15" t="s">
        <v>209</v>
      </c>
      <c r="BM164" s="246" t="s">
        <v>1096</v>
      </c>
    </row>
    <row r="165" s="2" customFormat="1">
      <c r="A165" s="36"/>
      <c r="B165" s="37"/>
      <c r="C165" s="38"/>
      <c r="D165" s="248" t="s">
        <v>211</v>
      </c>
      <c r="E165" s="38"/>
      <c r="F165" s="249" t="s">
        <v>546</v>
      </c>
      <c r="G165" s="38"/>
      <c r="H165" s="38"/>
      <c r="I165" s="152"/>
      <c r="J165" s="38"/>
      <c r="K165" s="38"/>
      <c r="L165" s="42"/>
      <c r="M165" s="250"/>
      <c r="N165" s="251"/>
      <c r="O165" s="89"/>
      <c r="P165" s="89"/>
      <c r="Q165" s="89"/>
      <c r="R165" s="89"/>
      <c r="S165" s="89"/>
      <c r="T165" s="90"/>
      <c r="U165" s="36"/>
      <c r="V165" s="36"/>
      <c r="W165" s="36"/>
      <c r="X165" s="36"/>
      <c r="Y165" s="36"/>
      <c r="Z165" s="36"/>
      <c r="AA165" s="36"/>
      <c r="AB165" s="36"/>
      <c r="AC165" s="36"/>
      <c r="AD165" s="36"/>
      <c r="AE165" s="36"/>
      <c r="AT165" s="15" t="s">
        <v>211</v>
      </c>
      <c r="AU165" s="15" t="s">
        <v>80</v>
      </c>
    </row>
    <row r="166" s="12" customFormat="1">
      <c r="A166" s="12"/>
      <c r="B166" s="252"/>
      <c r="C166" s="253"/>
      <c r="D166" s="248" t="s">
        <v>213</v>
      </c>
      <c r="E166" s="254" t="s">
        <v>333</v>
      </c>
      <c r="F166" s="255" t="s">
        <v>1097</v>
      </c>
      <c r="G166" s="253"/>
      <c r="H166" s="256">
        <v>2.96</v>
      </c>
      <c r="I166" s="257"/>
      <c r="J166" s="253"/>
      <c r="K166" s="253"/>
      <c r="L166" s="258"/>
      <c r="M166" s="259"/>
      <c r="N166" s="260"/>
      <c r="O166" s="260"/>
      <c r="P166" s="260"/>
      <c r="Q166" s="260"/>
      <c r="R166" s="260"/>
      <c r="S166" s="260"/>
      <c r="T166" s="261"/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T166" s="262" t="s">
        <v>213</v>
      </c>
      <c r="AU166" s="262" t="s">
        <v>80</v>
      </c>
      <c r="AV166" s="12" t="s">
        <v>95</v>
      </c>
      <c r="AW166" s="12" t="s">
        <v>29</v>
      </c>
      <c r="AX166" s="12" t="s">
        <v>80</v>
      </c>
      <c r="AY166" s="262" t="s">
        <v>203</v>
      </c>
    </row>
    <row r="167" s="2" customFormat="1" ht="16.5" customHeight="1">
      <c r="A167" s="36"/>
      <c r="B167" s="37"/>
      <c r="C167" s="236" t="s">
        <v>366</v>
      </c>
      <c r="D167" s="236" t="s">
        <v>204</v>
      </c>
      <c r="E167" s="237" t="s">
        <v>1023</v>
      </c>
      <c r="F167" s="238" t="s">
        <v>1024</v>
      </c>
      <c r="G167" s="239" t="s">
        <v>311</v>
      </c>
      <c r="H167" s="240">
        <v>2.3500000000000001</v>
      </c>
      <c r="I167" s="241"/>
      <c r="J167" s="240">
        <f>ROUND(I167*H167,2)</f>
        <v>0</v>
      </c>
      <c r="K167" s="238" t="s">
        <v>208</v>
      </c>
      <c r="L167" s="42"/>
      <c r="M167" s="242" t="s">
        <v>1</v>
      </c>
      <c r="N167" s="243" t="s">
        <v>37</v>
      </c>
      <c r="O167" s="89"/>
      <c r="P167" s="244">
        <f>O167*H167</f>
        <v>0</v>
      </c>
      <c r="Q167" s="244">
        <v>0</v>
      </c>
      <c r="R167" s="244">
        <f>Q167*H167</f>
        <v>0</v>
      </c>
      <c r="S167" s="244">
        <v>0</v>
      </c>
      <c r="T167" s="245">
        <f>S167*H167</f>
        <v>0</v>
      </c>
      <c r="U167" s="36"/>
      <c r="V167" s="36"/>
      <c r="W167" s="36"/>
      <c r="X167" s="36"/>
      <c r="Y167" s="36"/>
      <c r="Z167" s="36"/>
      <c r="AA167" s="36"/>
      <c r="AB167" s="36"/>
      <c r="AC167" s="36"/>
      <c r="AD167" s="36"/>
      <c r="AE167" s="36"/>
      <c r="AR167" s="246" t="s">
        <v>209</v>
      </c>
      <c r="AT167" s="246" t="s">
        <v>204</v>
      </c>
      <c r="AU167" s="246" t="s">
        <v>80</v>
      </c>
      <c r="AY167" s="15" t="s">
        <v>203</v>
      </c>
      <c r="BE167" s="247">
        <f>IF(N167="základní",J167,0)</f>
        <v>0</v>
      </c>
      <c r="BF167" s="247">
        <f>IF(N167="snížená",J167,0)</f>
        <v>0</v>
      </c>
      <c r="BG167" s="247">
        <f>IF(N167="zákl. přenesená",J167,0)</f>
        <v>0</v>
      </c>
      <c r="BH167" s="247">
        <f>IF(N167="sníž. přenesená",J167,0)</f>
        <v>0</v>
      </c>
      <c r="BI167" s="247">
        <f>IF(N167="nulová",J167,0)</f>
        <v>0</v>
      </c>
      <c r="BJ167" s="15" t="s">
        <v>80</v>
      </c>
      <c r="BK167" s="247">
        <f>ROUND(I167*H167,2)</f>
        <v>0</v>
      </c>
      <c r="BL167" s="15" t="s">
        <v>209</v>
      </c>
      <c r="BM167" s="246" t="s">
        <v>1098</v>
      </c>
    </row>
    <row r="168" s="2" customFormat="1">
      <c r="A168" s="36"/>
      <c r="B168" s="37"/>
      <c r="C168" s="38"/>
      <c r="D168" s="248" t="s">
        <v>211</v>
      </c>
      <c r="E168" s="38"/>
      <c r="F168" s="249" t="s">
        <v>1026</v>
      </c>
      <c r="G168" s="38"/>
      <c r="H168" s="38"/>
      <c r="I168" s="152"/>
      <c r="J168" s="38"/>
      <c r="K168" s="38"/>
      <c r="L168" s="42"/>
      <c r="M168" s="250"/>
      <c r="N168" s="251"/>
      <c r="O168" s="89"/>
      <c r="P168" s="89"/>
      <c r="Q168" s="89"/>
      <c r="R168" s="89"/>
      <c r="S168" s="89"/>
      <c r="T168" s="90"/>
      <c r="U168" s="36"/>
      <c r="V168" s="36"/>
      <c r="W168" s="36"/>
      <c r="X168" s="36"/>
      <c r="Y168" s="36"/>
      <c r="Z168" s="36"/>
      <c r="AA168" s="36"/>
      <c r="AB168" s="36"/>
      <c r="AC168" s="36"/>
      <c r="AD168" s="36"/>
      <c r="AE168" s="36"/>
      <c r="AT168" s="15" t="s">
        <v>211</v>
      </c>
      <c r="AU168" s="15" t="s">
        <v>80</v>
      </c>
    </row>
    <row r="169" s="12" customFormat="1">
      <c r="A169" s="12"/>
      <c r="B169" s="252"/>
      <c r="C169" s="253"/>
      <c r="D169" s="248" t="s">
        <v>213</v>
      </c>
      <c r="E169" s="254" t="s">
        <v>300</v>
      </c>
      <c r="F169" s="255" t="s">
        <v>1099</v>
      </c>
      <c r="G169" s="253"/>
      <c r="H169" s="256">
        <v>2.3500000000000001</v>
      </c>
      <c r="I169" s="257"/>
      <c r="J169" s="253"/>
      <c r="K169" s="253"/>
      <c r="L169" s="258"/>
      <c r="M169" s="259"/>
      <c r="N169" s="260"/>
      <c r="O169" s="260"/>
      <c r="P169" s="260"/>
      <c r="Q169" s="260"/>
      <c r="R169" s="260"/>
      <c r="S169" s="260"/>
      <c r="T169" s="261"/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T169" s="262" t="s">
        <v>213</v>
      </c>
      <c r="AU169" s="262" t="s">
        <v>80</v>
      </c>
      <c r="AV169" s="12" t="s">
        <v>95</v>
      </c>
      <c r="AW169" s="12" t="s">
        <v>29</v>
      </c>
      <c r="AX169" s="12" t="s">
        <v>80</v>
      </c>
      <c r="AY169" s="262" t="s">
        <v>203</v>
      </c>
    </row>
    <row r="170" s="2" customFormat="1" ht="16.5" customHeight="1">
      <c r="A170" s="36"/>
      <c r="B170" s="37"/>
      <c r="C170" s="236" t="s">
        <v>371</v>
      </c>
      <c r="D170" s="236" t="s">
        <v>204</v>
      </c>
      <c r="E170" s="237" t="s">
        <v>1028</v>
      </c>
      <c r="F170" s="238" t="s">
        <v>1029</v>
      </c>
      <c r="G170" s="239" t="s">
        <v>311</v>
      </c>
      <c r="H170" s="240">
        <v>2.96</v>
      </c>
      <c r="I170" s="241"/>
      <c r="J170" s="240">
        <f>ROUND(I170*H170,2)</f>
        <v>0</v>
      </c>
      <c r="K170" s="238" t="s">
        <v>208</v>
      </c>
      <c r="L170" s="42"/>
      <c r="M170" s="242" t="s">
        <v>1</v>
      </c>
      <c r="N170" s="243" t="s">
        <v>37</v>
      </c>
      <c r="O170" s="89"/>
      <c r="P170" s="244">
        <f>O170*H170</f>
        <v>0</v>
      </c>
      <c r="Q170" s="244">
        <v>0</v>
      </c>
      <c r="R170" s="244">
        <f>Q170*H170</f>
        <v>0</v>
      </c>
      <c r="S170" s="244">
        <v>0</v>
      </c>
      <c r="T170" s="245">
        <f>S170*H170</f>
        <v>0</v>
      </c>
      <c r="U170" s="36"/>
      <c r="V170" s="36"/>
      <c r="W170" s="36"/>
      <c r="X170" s="36"/>
      <c r="Y170" s="36"/>
      <c r="Z170" s="36"/>
      <c r="AA170" s="36"/>
      <c r="AB170" s="36"/>
      <c r="AC170" s="36"/>
      <c r="AD170" s="36"/>
      <c r="AE170" s="36"/>
      <c r="AR170" s="246" t="s">
        <v>209</v>
      </c>
      <c r="AT170" s="246" t="s">
        <v>204</v>
      </c>
      <c r="AU170" s="246" t="s">
        <v>80</v>
      </c>
      <c r="AY170" s="15" t="s">
        <v>203</v>
      </c>
      <c r="BE170" s="247">
        <f>IF(N170="základní",J170,0)</f>
        <v>0</v>
      </c>
      <c r="BF170" s="247">
        <f>IF(N170="snížená",J170,0)</f>
        <v>0</v>
      </c>
      <c r="BG170" s="247">
        <f>IF(N170="zákl. přenesená",J170,0)</f>
        <v>0</v>
      </c>
      <c r="BH170" s="247">
        <f>IF(N170="sníž. přenesená",J170,0)</f>
        <v>0</v>
      </c>
      <c r="BI170" s="247">
        <f>IF(N170="nulová",J170,0)</f>
        <v>0</v>
      </c>
      <c r="BJ170" s="15" t="s">
        <v>80</v>
      </c>
      <c r="BK170" s="247">
        <f>ROUND(I170*H170,2)</f>
        <v>0</v>
      </c>
      <c r="BL170" s="15" t="s">
        <v>209</v>
      </c>
      <c r="BM170" s="246" t="s">
        <v>1100</v>
      </c>
    </row>
    <row r="171" s="2" customFormat="1">
      <c r="A171" s="36"/>
      <c r="B171" s="37"/>
      <c r="C171" s="38"/>
      <c r="D171" s="248" t="s">
        <v>211</v>
      </c>
      <c r="E171" s="38"/>
      <c r="F171" s="249" t="s">
        <v>1026</v>
      </c>
      <c r="G171" s="38"/>
      <c r="H171" s="38"/>
      <c r="I171" s="152"/>
      <c r="J171" s="38"/>
      <c r="K171" s="38"/>
      <c r="L171" s="42"/>
      <c r="M171" s="250"/>
      <c r="N171" s="251"/>
      <c r="O171" s="89"/>
      <c r="P171" s="89"/>
      <c r="Q171" s="89"/>
      <c r="R171" s="89"/>
      <c r="S171" s="89"/>
      <c r="T171" s="90"/>
      <c r="U171" s="36"/>
      <c r="V171" s="36"/>
      <c r="W171" s="36"/>
      <c r="X171" s="36"/>
      <c r="Y171" s="36"/>
      <c r="Z171" s="36"/>
      <c r="AA171" s="36"/>
      <c r="AB171" s="36"/>
      <c r="AC171" s="36"/>
      <c r="AD171" s="36"/>
      <c r="AE171" s="36"/>
      <c r="AT171" s="15" t="s">
        <v>211</v>
      </c>
      <c r="AU171" s="15" t="s">
        <v>80</v>
      </c>
    </row>
    <row r="172" s="12" customFormat="1">
      <c r="A172" s="12"/>
      <c r="B172" s="252"/>
      <c r="C172" s="253"/>
      <c r="D172" s="248" t="s">
        <v>213</v>
      </c>
      <c r="E172" s="254" t="s">
        <v>339</v>
      </c>
      <c r="F172" s="255" t="s">
        <v>1097</v>
      </c>
      <c r="G172" s="253"/>
      <c r="H172" s="256">
        <v>2.96</v>
      </c>
      <c r="I172" s="257"/>
      <c r="J172" s="253"/>
      <c r="K172" s="253"/>
      <c r="L172" s="258"/>
      <c r="M172" s="259"/>
      <c r="N172" s="260"/>
      <c r="O172" s="260"/>
      <c r="P172" s="260"/>
      <c r="Q172" s="260"/>
      <c r="R172" s="260"/>
      <c r="S172" s="260"/>
      <c r="T172" s="261"/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T172" s="262" t="s">
        <v>213</v>
      </c>
      <c r="AU172" s="262" t="s">
        <v>80</v>
      </c>
      <c r="AV172" s="12" t="s">
        <v>95</v>
      </c>
      <c r="AW172" s="12" t="s">
        <v>29</v>
      </c>
      <c r="AX172" s="12" t="s">
        <v>80</v>
      </c>
      <c r="AY172" s="262" t="s">
        <v>203</v>
      </c>
    </row>
    <row r="173" s="2" customFormat="1" ht="16.5" customHeight="1">
      <c r="A173" s="36"/>
      <c r="B173" s="37"/>
      <c r="C173" s="236" t="s">
        <v>377</v>
      </c>
      <c r="D173" s="236" t="s">
        <v>204</v>
      </c>
      <c r="E173" s="237" t="s">
        <v>548</v>
      </c>
      <c r="F173" s="238" t="s">
        <v>549</v>
      </c>
      <c r="G173" s="239" t="s">
        <v>311</v>
      </c>
      <c r="H173" s="240">
        <v>5.9199999999999999</v>
      </c>
      <c r="I173" s="241"/>
      <c r="J173" s="240">
        <f>ROUND(I173*H173,2)</f>
        <v>0</v>
      </c>
      <c r="K173" s="238" t="s">
        <v>208</v>
      </c>
      <c r="L173" s="42"/>
      <c r="M173" s="242" t="s">
        <v>1</v>
      </c>
      <c r="N173" s="243" t="s">
        <v>37</v>
      </c>
      <c r="O173" s="89"/>
      <c r="P173" s="244">
        <f>O173*H173</f>
        <v>0</v>
      </c>
      <c r="Q173" s="244">
        <v>0</v>
      </c>
      <c r="R173" s="244">
        <f>Q173*H173</f>
        <v>0</v>
      </c>
      <c r="S173" s="244">
        <v>0</v>
      </c>
      <c r="T173" s="245">
        <f>S173*H173</f>
        <v>0</v>
      </c>
      <c r="U173" s="36"/>
      <c r="V173" s="36"/>
      <c r="W173" s="36"/>
      <c r="X173" s="36"/>
      <c r="Y173" s="36"/>
      <c r="Z173" s="36"/>
      <c r="AA173" s="36"/>
      <c r="AB173" s="36"/>
      <c r="AC173" s="36"/>
      <c r="AD173" s="36"/>
      <c r="AE173" s="36"/>
      <c r="AR173" s="246" t="s">
        <v>209</v>
      </c>
      <c r="AT173" s="246" t="s">
        <v>204</v>
      </c>
      <c r="AU173" s="246" t="s">
        <v>80</v>
      </c>
      <c r="AY173" s="15" t="s">
        <v>203</v>
      </c>
      <c r="BE173" s="247">
        <f>IF(N173="základní",J173,0)</f>
        <v>0</v>
      </c>
      <c r="BF173" s="247">
        <f>IF(N173="snížená",J173,0)</f>
        <v>0</v>
      </c>
      <c r="BG173" s="247">
        <f>IF(N173="zákl. přenesená",J173,0)</f>
        <v>0</v>
      </c>
      <c r="BH173" s="247">
        <f>IF(N173="sníž. přenesená",J173,0)</f>
        <v>0</v>
      </c>
      <c r="BI173" s="247">
        <f>IF(N173="nulová",J173,0)</f>
        <v>0</v>
      </c>
      <c r="BJ173" s="15" t="s">
        <v>80</v>
      </c>
      <c r="BK173" s="247">
        <f>ROUND(I173*H173,2)</f>
        <v>0</v>
      </c>
      <c r="BL173" s="15" t="s">
        <v>209</v>
      </c>
      <c r="BM173" s="246" t="s">
        <v>1101</v>
      </c>
    </row>
    <row r="174" s="2" customFormat="1">
      <c r="A174" s="36"/>
      <c r="B174" s="37"/>
      <c r="C174" s="38"/>
      <c r="D174" s="248" t="s">
        <v>211</v>
      </c>
      <c r="E174" s="38"/>
      <c r="F174" s="249" t="s">
        <v>551</v>
      </c>
      <c r="G174" s="38"/>
      <c r="H174" s="38"/>
      <c r="I174" s="152"/>
      <c r="J174" s="38"/>
      <c r="K174" s="38"/>
      <c r="L174" s="42"/>
      <c r="M174" s="250"/>
      <c r="N174" s="251"/>
      <c r="O174" s="89"/>
      <c r="P174" s="89"/>
      <c r="Q174" s="89"/>
      <c r="R174" s="89"/>
      <c r="S174" s="89"/>
      <c r="T174" s="90"/>
      <c r="U174" s="36"/>
      <c r="V174" s="36"/>
      <c r="W174" s="36"/>
      <c r="X174" s="36"/>
      <c r="Y174" s="36"/>
      <c r="Z174" s="36"/>
      <c r="AA174" s="36"/>
      <c r="AB174" s="36"/>
      <c r="AC174" s="36"/>
      <c r="AD174" s="36"/>
      <c r="AE174" s="36"/>
      <c r="AT174" s="15" t="s">
        <v>211</v>
      </c>
      <c r="AU174" s="15" t="s">
        <v>80</v>
      </c>
    </row>
    <row r="175" s="13" customFormat="1">
      <c r="A175" s="13"/>
      <c r="B175" s="267"/>
      <c r="C175" s="268"/>
      <c r="D175" s="248" t="s">
        <v>213</v>
      </c>
      <c r="E175" s="269" t="s">
        <v>1</v>
      </c>
      <c r="F175" s="270" t="s">
        <v>1032</v>
      </c>
      <c r="G175" s="268"/>
      <c r="H175" s="269" t="s">
        <v>1</v>
      </c>
      <c r="I175" s="271"/>
      <c r="J175" s="268"/>
      <c r="K175" s="268"/>
      <c r="L175" s="272"/>
      <c r="M175" s="273"/>
      <c r="N175" s="274"/>
      <c r="O175" s="274"/>
      <c r="P175" s="274"/>
      <c r="Q175" s="274"/>
      <c r="R175" s="274"/>
      <c r="S175" s="274"/>
      <c r="T175" s="275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76" t="s">
        <v>213</v>
      </c>
      <c r="AU175" s="276" t="s">
        <v>80</v>
      </c>
      <c r="AV175" s="13" t="s">
        <v>80</v>
      </c>
      <c r="AW175" s="13" t="s">
        <v>29</v>
      </c>
      <c r="AX175" s="13" t="s">
        <v>72</v>
      </c>
      <c r="AY175" s="276" t="s">
        <v>203</v>
      </c>
    </row>
    <row r="176" s="12" customFormat="1">
      <c r="A176" s="12"/>
      <c r="B176" s="252"/>
      <c r="C176" s="253"/>
      <c r="D176" s="248" t="s">
        <v>213</v>
      </c>
      <c r="E176" s="254" t="s">
        <v>328</v>
      </c>
      <c r="F176" s="255" t="s">
        <v>1102</v>
      </c>
      <c r="G176" s="253"/>
      <c r="H176" s="256">
        <v>5.9199999999999999</v>
      </c>
      <c r="I176" s="257"/>
      <c r="J176" s="253"/>
      <c r="K176" s="253"/>
      <c r="L176" s="258"/>
      <c r="M176" s="259"/>
      <c r="N176" s="260"/>
      <c r="O176" s="260"/>
      <c r="P176" s="260"/>
      <c r="Q176" s="260"/>
      <c r="R176" s="260"/>
      <c r="S176" s="260"/>
      <c r="T176" s="261"/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T176" s="262" t="s">
        <v>213</v>
      </c>
      <c r="AU176" s="262" t="s">
        <v>80</v>
      </c>
      <c r="AV176" s="12" t="s">
        <v>95</v>
      </c>
      <c r="AW176" s="12" t="s">
        <v>29</v>
      </c>
      <c r="AX176" s="12" t="s">
        <v>80</v>
      </c>
      <c r="AY176" s="262" t="s">
        <v>203</v>
      </c>
    </row>
    <row r="177" s="2" customFormat="1" ht="16.5" customHeight="1">
      <c r="A177" s="36"/>
      <c r="B177" s="37"/>
      <c r="C177" s="236" t="s">
        <v>387</v>
      </c>
      <c r="D177" s="236" t="s">
        <v>204</v>
      </c>
      <c r="E177" s="237" t="s">
        <v>553</v>
      </c>
      <c r="F177" s="238" t="s">
        <v>554</v>
      </c>
      <c r="G177" s="239" t="s">
        <v>311</v>
      </c>
      <c r="H177" s="240">
        <v>1.69</v>
      </c>
      <c r="I177" s="241"/>
      <c r="J177" s="240">
        <f>ROUND(I177*H177,2)</f>
        <v>0</v>
      </c>
      <c r="K177" s="238" t="s">
        <v>208</v>
      </c>
      <c r="L177" s="42"/>
      <c r="M177" s="242" t="s">
        <v>1</v>
      </c>
      <c r="N177" s="243" t="s">
        <v>37</v>
      </c>
      <c r="O177" s="89"/>
      <c r="P177" s="244">
        <f>O177*H177</f>
        <v>0</v>
      </c>
      <c r="Q177" s="244">
        <v>0</v>
      </c>
      <c r="R177" s="244">
        <f>Q177*H177</f>
        <v>0</v>
      </c>
      <c r="S177" s="244">
        <v>0</v>
      </c>
      <c r="T177" s="245">
        <f>S177*H177</f>
        <v>0</v>
      </c>
      <c r="U177" s="36"/>
      <c r="V177" s="36"/>
      <c r="W177" s="36"/>
      <c r="X177" s="36"/>
      <c r="Y177" s="36"/>
      <c r="Z177" s="36"/>
      <c r="AA177" s="36"/>
      <c r="AB177" s="36"/>
      <c r="AC177" s="36"/>
      <c r="AD177" s="36"/>
      <c r="AE177" s="36"/>
      <c r="AR177" s="246" t="s">
        <v>209</v>
      </c>
      <c r="AT177" s="246" t="s">
        <v>204</v>
      </c>
      <c r="AU177" s="246" t="s">
        <v>80</v>
      </c>
      <c r="AY177" s="15" t="s">
        <v>203</v>
      </c>
      <c r="BE177" s="247">
        <f>IF(N177="základní",J177,0)</f>
        <v>0</v>
      </c>
      <c r="BF177" s="247">
        <f>IF(N177="snížená",J177,0)</f>
        <v>0</v>
      </c>
      <c r="BG177" s="247">
        <f>IF(N177="zákl. přenesená",J177,0)</f>
        <v>0</v>
      </c>
      <c r="BH177" s="247">
        <f>IF(N177="sníž. přenesená",J177,0)</f>
        <v>0</v>
      </c>
      <c r="BI177" s="247">
        <f>IF(N177="nulová",J177,0)</f>
        <v>0</v>
      </c>
      <c r="BJ177" s="15" t="s">
        <v>80</v>
      </c>
      <c r="BK177" s="247">
        <f>ROUND(I177*H177,2)</f>
        <v>0</v>
      </c>
      <c r="BL177" s="15" t="s">
        <v>209</v>
      </c>
      <c r="BM177" s="246" t="s">
        <v>1103</v>
      </c>
    </row>
    <row r="178" s="2" customFormat="1">
      <c r="A178" s="36"/>
      <c r="B178" s="37"/>
      <c r="C178" s="38"/>
      <c r="D178" s="248" t="s">
        <v>211</v>
      </c>
      <c r="E178" s="38"/>
      <c r="F178" s="249" t="s">
        <v>556</v>
      </c>
      <c r="G178" s="38"/>
      <c r="H178" s="38"/>
      <c r="I178" s="152"/>
      <c r="J178" s="38"/>
      <c r="K178" s="38"/>
      <c r="L178" s="42"/>
      <c r="M178" s="250"/>
      <c r="N178" s="251"/>
      <c r="O178" s="89"/>
      <c r="P178" s="89"/>
      <c r="Q178" s="89"/>
      <c r="R178" s="89"/>
      <c r="S178" s="89"/>
      <c r="T178" s="90"/>
      <c r="U178" s="36"/>
      <c r="V178" s="36"/>
      <c r="W178" s="36"/>
      <c r="X178" s="36"/>
      <c r="Y178" s="36"/>
      <c r="Z178" s="36"/>
      <c r="AA178" s="36"/>
      <c r="AB178" s="36"/>
      <c r="AC178" s="36"/>
      <c r="AD178" s="36"/>
      <c r="AE178" s="36"/>
      <c r="AT178" s="15" t="s">
        <v>211</v>
      </c>
      <c r="AU178" s="15" t="s">
        <v>80</v>
      </c>
    </row>
    <row r="179" s="13" customFormat="1">
      <c r="A179" s="13"/>
      <c r="B179" s="267"/>
      <c r="C179" s="268"/>
      <c r="D179" s="248" t="s">
        <v>213</v>
      </c>
      <c r="E179" s="269" t="s">
        <v>1</v>
      </c>
      <c r="F179" s="270" t="s">
        <v>1035</v>
      </c>
      <c r="G179" s="268"/>
      <c r="H179" s="269" t="s">
        <v>1</v>
      </c>
      <c r="I179" s="271"/>
      <c r="J179" s="268"/>
      <c r="K179" s="268"/>
      <c r="L179" s="272"/>
      <c r="M179" s="273"/>
      <c r="N179" s="274"/>
      <c r="O179" s="274"/>
      <c r="P179" s="274"/>
      <c r="Q179" s="274"/>
      <c r="R179" s="274"/>
      <c r="S179" s="274"/>
      <c r="T179" s="275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76" t="s">
        <v>213</v>
      </c>
      <c r="AU179" s="276" t="s">
        <v>80</v>
      </c>
      <c r="AV179" s="13" t="s">
        <v>80</v>
      </c>
      <c r="AW179" s="13" t="s">
        <v>29</v>
      </c>
      <c r="AX179" s="13" t="s">
        <v>72</v>
      </c>
      <c r="AY179" s="276" t="s">
        <v>203</v>
      </c>
    </row>
    <row r="180" s="12" customFormat="1">
      <c r="A180" s="12"/>
      <c r="B180" s="252"/>
      <c r="C180" s="253"/>
      <c r="D180" s="248" t="s">
        <v>213</v>
      </c>
      <c r="E180" s="254" t="s">
        <v>297</v>
      </c>
      <c r="F180" s="255" t="s">
        <v>1104</v>
      </c>
      <c r="G180" s="253"/>
      <c r="H180" s="256">
        <v>1.69</v>
      </c>
      <c r="I180" s="257"/>
      <c r="J180" s="253"/>
      <c r="K180" s="253"/>
      <c r="L180" s="258"/>
      <c r="M180" s="259"/>
      <c r="N180" s="260"/>
      <c r="O180" s="260"/>
      <c r="P180" s="260"/>
      <c r="Q180" s="260"/>
      <c r="R180" s="260"/>
      <c r="S180" s="260"/>
      <c r="T180" s="261"/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T180" s="262" t="s">
        <v>213</v>
      </c>
      <c r="AU180" s="262" t="s">
        <v>80</v>
      </c>
      <c r="AV180" s="12" t="s">
        <v>95</v>
      </c>
      <c r="AW180" s="12" t="s">
        <v>29</v>
      </c>
      <c r="AX180" s="12" t="s">
        <v>80</v>
      </c>
      <c r="AY180" s="262" t="s">
        <v>203</v>
      </c>
    </row>
    <row r="181" s="11" customFormat="1" ht="25.92" customHeight="1">
      <c r="A181" s="11"/>
      <c r="B181" s="222"/>
      <c r="C181" s="223"/>
      <c r="D181" s="224" t="s">
        <v>71</v>
      </c>
      <c r="E181" s="225" t="s">
        <v>355</v>
      </c>
      <c r="F181" s="225" t="s">
        <v>581</v>
      </c>
      <c r="G181" s="223"/>
      <c r="H181" s="223"/>
      <c r="I181" s="226"/>
      <c r="J181" s="227">
        <f>BK181</f>
        <v>0</v>
      </c>
      <c r="K181" s="223"/>
      <c r="L181" s="228"/>
      <c r="M181" s="229"/>
      <c r="N181" s="230"/>
      <c r="O181" s="230"/>
      <c r="P181" s="231">
        <f>SUM(P182:P189)</f>
        <v>0</v>
      </c>
      <c r="Q181" s="230"/>
      <c r="R181" s="231">
        <f>SUM(R182:R189)</f>
        <v>0</v>
      </c>
      <c r="S181" s="230"/>
      <c r="T181" s="232">
        <f>SUM(T182:T189)</f>
        <v>0</v>
      </c>
      <c r="U181" s="11"/>
      <c r="V181" s="11"/>
      <c r="W181" s="11"/>
      <c r="X181" s="11"/>
      <c r="Y181" s="11"/>
      <c r="Z181" s="11"/>
      <c r="AA181" s="11"/>
      <c r="AB181" s="11"/>
      <c r="AC181" s="11"/>
      <c r="AD181" s="11"/>
      <c r="AE181" s="11"/>
      <c r="AR181" s="233" t="s">
        <v>80</v>
      </c>
      <c r="AT181" s="234" t="s">
        <v>71</v>
      </c>
      <c r="AU181" s="234" t="s">
        <v>72</v>
      </c>
      <c r="AY181" s="233" t="s">
        <v>203</v>
      </c>
      <c r="BK181" s="235">
        <f>SUM(BK182:BK189)</f>
        <v>0</v>
      </c>
    </row>
    <row r="182" s="2" customFormat="1" ht="16.5" customHeight="1">
      <c r="A182" s="36"/>
      <c r="B182" s="37"/>
      <c r="C182" s="236" t="s">
        <v>393</v>
      </c>
      <c r="D182" s="236" t="s">
        <v>204</v>
      </c>
      <c r="E182" s="237" t="s">
        <v>582</v>
      </c>
      <c r="F182" s="238" t="s">
        <v>1037</v>
      </c>
      <c r="G182" s="239" t="s">
        <v>311</v>
      </c>
      <c r="H182" s="240">
        <v>5.6299999999999999</v>
      </c>
      <c r="I182" s="241"/>
      <c r="J182" s="240">
        <f>ROUND(I182*H182,2)</f>
        <v>0</v>
      </c>
      <c r="K182" s="238" t="s">
        <v>208</v>
      </c>
      <c r="L182" s="42"/>
      <c r="M182" s="242" t="s">
        <v>1</v>
      </c>
      <c r="N182" s="243" t="s">
        <v>37</v>
      </c>
      <c r="O182" s="89"/>
      <c r="P182" s="244">
        <f>O182*H182</f>
        <v>0</v>
      </c>
      <c r="Q182" s="244">
        <v>0</v>
      </c>
      <c r="R182" s="244">
        <f>Q182*H182</f>
        <v>0</v>
      </c>
      <c r="S182" s="244">
        <v>0</v>
      </c>
      <c r="T182" s="245">
        <f>S182*H182</f>
        <v>0</v>
      </c>
      <c r="U182" s="36"/>
      <c r="V182" s="36"/>
      <c r="W182" s="36"/>
      <c r="X182" s="36"/>
      <c r="Y182" s="36"/>
      <c r="Z182" s="36"/>
      <c r="AA182" s="36"/>
      <c r="AB182" s="36"/>
      <c r="AC182" s="36"/>
      <c r="AD182" s="36"/>
      <c r="AE182" s="36"/>
      <c r="AR182" s="246" t="s">
        <v>209</v>
      </c>
      <c r="AT182" s="246" t="s">
        <v>204</v>
      </c>
      <c r="AU182" s="246" t="s">
        <v>80</v>
      </c>
      <c r="AY182" s="15" t="s">
        <v>203</v>
      </c>
      <c r="BE182" s="247">
        <f>IF(N182="základní",J182,0)</f>
        <v>0</v>
      </c>
      <c r="BF182" s="247">
        <f>IF(N182="snížená",J182,0)</f>
        <v>0</v>
      </c>
      <c r="BG182" s="247">
        <f>IF(N182="zákl. přenesená",J182,0)</f>
        <v>0</v>
      </c>
      <c r="BH182" s="247">
        <f>IF(N182="sníž. přenesená",J182,0)</f>
        <v>0</v>
      </c>
      <c r="BI182" s="247">
        <f>IF(N182="nulová",J182,0)</f>
        <v>0</v>
      </c>
      <c r="BJ182" s="15" t="s">
        <v>80</v>
      </c>
      <c r="BK182" s="247">
        <f>ROUND(I182*H182,2)</f>
        <v>0</v>
      </c>
      <c r="BL182" s="15" t="s">
        <v>209</v>
      </c>
      <c r="BM182" s="246" t="s">
        <v>1105</v>
      </c>
    </row>
    <row r="183" s="2" customFormat="1">
      <c r="A183" s="36"/>
      <c r="B183" s="37"/>
      <c r="C183" s="38"/>
      <c r="D183" s="248" t="s">
        <v>211</v>
      </c>
      <c r="E183" s="38"/>
      <c r="F183" s="249" t="s">
        <v>546</v>
      </c>
      <c r="G183" s="38"/>
      <c r="H183" s="38"/>
      <c r="I183" s="152"/>
      <c r="J183" s="38"/>
      <c r="K183" s="38"/>
      <c r="L183" s="42"/>
      <c r="M183" s="250"/>
      <c r="N183" s="251"/>
      <c r="O183" s="89"/>
      <c r="P183" s="89"/>
      <c r="Q183" s="89"/>
      <c r="R183" s="89"/>
      <c r="S183" s="89"/>
      <c r="T183" s="90"/>
      <c r="U183" s="36"/>
      <c r="V183" s="36"/>
      <c r="W183" s="36"/>
      <c r="X183" s="36"/>
      <c r="Y183" s="36"/>
      <c r="Z183" s="36"/>
      <c r="AA183" s="36"/>
      <c r="AB183" s="36"/>
      <c r="AC183" s="36"/>
      <c r="AD183" s="36"/>
      <c r="AE183" s="36"/>
      <c r="AT183" s="15" t="s">
        <v>211</v>
      </c>
      <c r="AU183" s="15" t="s">
        <v>80</v>
      </c>
    </row>
    <row r="184" s="13" customFormat="1">
      <c r="A184" s="13"/>
      <c r="B184" s="267"/>
      <c r="C184" s="268"/>
      <c r="D184" s="248" t="s">
        <v>213</v>
      </c>
      <c r="E184" s="269" t="s">
        <v>1</v>
      </c>
      <c r="F184" s="270" t="s">
        <v>1039</v>
      </c>
      <c r="G184" s="268"/>
      <c r="H184" s="269" t="s">
        <v>1</v>
      </c>
      <c r="I184" s="271"/>
      <c r="J184" s="268"/>
      <c r="K184" s="268"/>
      <c r="L184" s="272"/>
      <c r="M184" s="273"/>
      <c r="N184" s="274"/>
      <c r="O184" s="274"/>
      <c r="P184" s="274"/>
      <c r="Q184" s="274"/>
      <c r="R184" s="274"/>
      <c r="S184" s="274"/>
      <c r="T184" s="275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76" t="s">
        <v>213</v>
      </c>
      <c r="AU184" s="276" t="s">
        <v>80</v>
      </c>
      <c r="AV184" s="13" t="s">
        <v>80</v>
      </c>
      <c r="AW184" s="13" t="s">
        <v>29</v>
      </c>
      <c r="AX184" s="13" t="s">
        <v>72</v>
      </c>
      <c r="AY184" s="276" t="s">
        <v>203</v>
      </c>
    </row>
    <row r="185" s="12" customFormat="1">
      <c r="A185" s="12"/>
      <c r="B185" s="252"/>
      <c r="C185" s="253"/>
      <c r="D185" s="248" t="s">
        <v>213</v>
      </c>
      <c r="E185" s="254" t="s">
        <v>461</v>
      </c>
      <c r="F185" s="255" t="s">
        <v>1106</v>
      </c>
      <c r="G185" s="253"/>
      <c r="H185" s="256">
        <v>5.6299999999999999</v>
      </c>
      <c r="I185" s="257"/>
      <c r="J185" s="253"/>
      <c r="K185" s="253"/>
      <c r="L185" s="258"/>
      <c r="M185" s="259"/>
      <c r="N185" s="260"/>
      <c r="O185" s="260"/>
      <c r="P185" s="260"/>
      <c r="Q185" s="260"/>
      <c r="R185" s="260"/>
      <c r="S185" s="260"/>
      <c r="T185" s="261"/>
      <c r="U185" s="12"/>
      <c r="V185" s="12"/>
      <c r="W185" s="12"/>
      <c r="X185" s="12"/>
      <c r="Y185" s="12"/>
      <c r="Z185" s="12"/>
      <c r="AA185" s="12"/>
      <c r="AB185" s="12"/>
      <c r="AC185" s="12"/>
      <c r="AD185" s="12"/>
      <c r="AE185" s="12"/>
      <c r="AT185" s="262" t="s">
        <v>213</v>
      </c>
      <c r="AU185" s="262" t="s">
        <v>80</v>
      </c>
      <c r="AV185" s="12" t="s">
        <v>95</v>
      </c>
      <c r="AW185" s="12" t="s">
        <v>29</v>
      </c>
      <c r="AX185" s="12" t="s">
        <v>80</v>
      </c>
      <c r="AY185" s="262" t="s">
        <v>203</v>
      </c>
    </row>
    <row r="186" s="2" customFormat="1" ht="16.5" customHeight="1">
      <c r="A186" s="36"/>
      <c r="B186" s="37"/>
      <c r="C186" s="236" t="s">
        <v>8</v>
      </c>
      <c r="D186" s="236" t="s">
        <v>204</v>
      </c>
      <c r="E186" s="237" t="s">
        <v>1107</v>
      </c>
      <c r="F186" s="238" t="s">
        <v>1108</v>
      </c>
      <c r="G186" s="239" t="s">
        <v>311</v>
      </c>
      <c r="H186" s="240">
        <v>4.6799999999999997</v>
      </c>
      <c r="I186" s="241"/>
      <c r="J186" s="240">
        <f>ROUND(I186*H186,2)</f>
        <v>0</v>
      </c>
      <c r="K186" s="238" t="s">
        <v>208</v>
      </c>
      <c r="L186" s="42"/>
      <c r="M186" s="242" t="s">
        <v>1</v>
      </c>
      <c r="N186" s="243" t="s">
        <v>37</v>
      </c>
      <c r="O186" s="89"/>
      <c r="P186" s="244">
        <f>O186*H186</f>
        <v>0</v>
      </c>
      <c r="Q186" s="244">
        <v>0</v>
      </c>
      <c r="R186" s="244">
        <f>Q186*H186</f>
        <v>0</v>
      </c>
      <c r="S186" s="244">
        <v>0</v>
      </c>
      <c r="T186" s="245">
        <f>S186*H186</f>
        <v>0</v>
      </c>
      <c r="U186" s="36"/>
      <c r="V186" s="36"/>
      <c r="W186" s="36"/>
      <c r="X186" s="36"/>
      <c r="Y186" s="36"/>
      <c r="Z186" s="36"/>
      <c r="AA186" s="36"/>
      <c r="AB186" s="36"/>
      <c r="AC186" s="36"/>
      <c r="AD186" s="36"/>
      <c r="AE186" s="36"/>
      <c r="AR186" s="246" t="s">
        <v>209</v>
      </c>
      <c r="AT186" s="246" t="s">
        <v>204</v>
      </c>
      <c r="AU186" s="246" t="s">
        <v>80</v>
      </c>
      <c r="AY186" s="15" t="s">
        <v>203</v>
      </c>
      <c r="BE186" s="247">
        <f>IF(N186="základní",J186,0)</f>
        <v>0</v>
      </c>
      <c r="BF186" s="247">
        <f>IF(N186="snížená",J186,0)</f>
        <v>0</v>
      </c>
      <c r="BG186" s="247">
        <f>IF(N186="zákl. přenesená",J186,0)</f>
        <v>0</v>
      </c>
      <c r="BH186" s="247">
        <f>IF(N186="sníž. přenesená",J186,0)</f>
        <v>0</v>
      </c>
      <c r="BI186" s="247">
        <f>IF(N186="nulová",J186,0)</f>
        <v>0</v>
      </c>
      <c r="BJ186" s="15" t="s">
        <v>80</v>
      </c>
      <c r="BK186" s="247">
        <f>ROUND(I186*H186,2)</f>
        <v>0</v>
      </c>
      <c r="BL186" s="15" t="s">
        <v>209</v>
      </c>
      <c r="BM186" s="246" t="s">
        <v>1109</v>
      </c>
    </row>
    <row r="187" s="2" customFormat="1">
      <c r="A187" s="36"/>
      <c r="B187" s="37"/>
      <c r="C187" s="38"/>
      <c r="D187" s="248" t="s">
        <v>211</v>
      </c>
      <c r="E187" s="38"/>
      <c r="F187" s="249" t="s">
        <v>546</v>
      </c>
      <c r="G187" s="38"/>
      <c r="H187" s="38"/>
      <c r="I187" s="152"/>
      <c r="J187" s="38"/>
      <c r="K187" s="38"/>
      <c r="L187" s="42"/>
      <c r="M187" s="250"/>
      <c r="N187" s="251"/>
      <c r="O187" s="89"/>
      <c r="P187" s="89"/>
      <c r="Q187" s="89"/>
      <c r="R187" s="89"/>
      <c r="S187" s="89"/>
      <c r="T187" s="90"/>
      <c r="U187" s="36"/>
      <c r="V187" s="36"/>
      <c r="W187" s="36"/>
      <c r="X187" s="36"/>
      <c r="Y187" s="36"/>
      <c r="Z187" s="36"/>
      <c r="AA187" s="36"/>
      <c r="AB187" s="36"/>
      <c r="AC187" s="36"/>
      <c r="AD187" s="36"/>
      <c r="AE187" s="36"/>
      <c r="AT187" s="15" t="s">
        <v>211</v>
      </c>
      <c r="AU187" s="15" t="s">
        <v>80</v>
      </c>
    </row>
    <row r="188" s="13" customFormat="1">
      <c r="A188" s="13"/>
      <c r="B188" s="267"/>
      <c r="C188" s="268"/>
      <c r="D188" s="248" t="s">
        <v>213</v>
      </c>
      <c r="E188" s="269" t="s">
        <v>1</v>
      </c>
      <c r="F188" s="270" t="s">
        <v>1110</v>
      </c>
      <c r="G188" s="268"/>
      <c r="H188" s="269" t="s">
        <v>1</v>
      </c>
      <c r="I188" s="271"/>
      <c r="J188" s="268"/>
      <c r="K188" s="268"/>
      <c r="L188" s="272"/>
      <c r="M188" s="273"/>
      <c r="N188" s="274"/>
      <c r="O188" s="274"/>
      <c r="P188" s="274"/>
      <c r="Q188" s="274"/>
      <c r="R188" s="274"/>
      <c r="S188" s="274"/>
      <c r="T188" s="275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76" t="s">
        <v>213</v>
      </c>
      <c r="AU188" s="276" t="s">
        <v>80</v>
      </c>
      <c r="AV188" s="13" t="s">
        <v>80</v>
      </c>
      <c r="AW188" s="13" t="s">
        <v>29</v>
      </c>
      <c r="AX188" s="13" t="s">
        <v>72</v>
      </c>
      <c r="AY188" s="276" t="s">
        <v>203</v>
      </c>
    </row>
    <row r="189" s="12" customFormat="1">
      <c r="A189" s="12"/>
      <c r="B189" s="252"/>
      <c r="C189" s="253"/>
      <c r="D189" s="248" t="s">
        <v>213</v>
      </c>
      <c r="E189" s="254" t="s">
        <v>467</v>
      </c>
      <c r="F189" s="255" t="s">
        <v>1111</v>
      </c>
      <c r="G189" s="253"/>
      <c r="H189" s="256">
        <v>4.6799999999999997</v>
      </c>
      <c r="I189" s="257"/>
      <c r="J189" s="253"/>
      <c r="K189" s="253"/>
      <c r="L189" s="258"/>
      <c r="M189" s="259"/>
      <c r="N189" s="260"/>
      <c r="O189" s="260"/>
      <c r="P189" s="260"/>
      <c r="Q189" s="260"/>
      <c r="R189" s="260"/>
      <c r="S189" s="260"/>
      <c r="T189" s="261"/>
      <c r="U189" s="12"/>
      <c r="V189" s="12"/>
      <c r="W189" s="12"/>
      <c r="X189" s="12"/>
      <c r="Y189" s="12"/>
      <c r="Z189" s="12"/>
      <c r="AA189" s="12"/>
      <c r="AB189" s="12"/>
      <c r="AC189" s="12"/>
      <c r="AD189" s="12"/>
      <c r="AE189" s="12"/>
      <c r="AT189" s="262" t="s">
        <v>213</v>
      </c>
      <c r="AU189" s="262" t="s">
        <v>80</v>
      </c>
      <c r="AV189" s="12" t="s">
        <v>95</v>
      </c>
      <c r="AW189" s="12" t="s">
        <v>29</v>
      </c>
      <c r="AX189" s="12" t="s">
        <v>80</v>
      </c>
      <c r="AY189" s="262" t="s">
        <v>203</v>
      </c>
    </row>
    <row r="190" s="11" customFormat="1" ht="25.92" customHeight="1">
      <c r="A190" s="11"/>
      <c r="B190" s="222"/>
      <c r="C190" s="223"/>
      <c r="D190" s="224" t="s">
        <v>71</v>
      </c>
      <c r="E190" s="225" t="s">
        <v>275</v>
      </c>
      <c r="F190" s="225" t="s">
        <v>276</v>
      </c>
      <c r="G190" s="223"/>
      <c r="H190" s="223"/>
      <c r="I190" s="226"/>
      <c r="J190" s="227">
        <f>BK190</f>
        <v>0</v>
      </c>
      <c r="K190" s="223"/>
      <c r="L190" s="228"/>
      <c r="M190" s="229"/>
      <c r="N190" s="230"/>
      <c r="O190" s="230"/>
      <c r="P190" s="231">
        <f>SUM(P191:P204)</f>
        <v>0</v>
      </c>
      <c r="Q190" s="230"/>
      <c r="R190" s="231">
        <f>SUM(R191:R204)</f>
        <v>0</v>
      </c>
      <c r="S190" s="230"/>
      <c r="T190" s="232">
        <f>SUM(T191:T204)</f>
        <v>0</v>
      </c>
      <c r="U190" s="11"/>
      <c r="V190" s="11"/>
      <c r="W190" s="11"/>
      <c r="X190" s="11"/>
      <c r="Y190" s="11"/>
      <c r="Z190" s="11"/>
      <c r="AA190" s="11"/>
      <c r="AB190" s="11"/>
      <c r="AC190" s="11"/>
      <c r="AD190" s="11"/>
      <c r="AE190" s="11"/>
      <c r="AR190" s="233" t="s">
        <v>80</v>
      </c>
      <c r="AT190" s="234" t="s">
        <v>71</v>
      </c>
      <c r="AU190" s="234" t="s">
        <v>72</v>
      </c>
      <c r="AY190" s="233" t="s">
        <v>203</v>
      </c>
      <c r="BK190" s="235">
        <f>SUM(BK191:BK204)</f>
        <v>0</v>
      </c>
    </row>
    <row r="191" s="2" customFormat="1" ht="16.5" customHeight="1">
      <c r="A191" s="36"/>
      <c r="B191" s="37"/>
      <c r="C191" s="236" t="s">
        <v>405</v>
      </c>
      <c r="D191" s="236" t="s">
        <v>204</v>
      </c>
      <c r="E191" s="237" t="s">
        <v>1041</v>
      </c>
      <c r="F191" s="238" t="s">
        <v>1042</v>
      </c>
      <c r="G191" s="239" t="s">
        <v>325</v>
      </c>
      <c r="H191" s="240">
        <v>6</v>
      </c>
      <c r="I191" s="241"/>
      <c r="J191" s="240">
        <f>ROUND(I191*H191,2)</f>
        <v>0</v>
      </c>
      <c r="K191" s="238" t="s">
        <v>208</v>
      </c>
      <c r="L191" s="42"/>
      <c r="M191" s="242" t="s">
        <v>1</v>
      </c>
      <c r="N191" s="243" t="s">
        <v>37</v>
      </c>
      <c r="O191" s="89"/>
      <c r="P191" s="244">
        <f>O191*H191</f>
        <v>0</v>
      </c>
      <c r="Q191" s="244">
        <v>0</v>
      </c>
      <c r="R191" s="244">
        <f>Q191*H191</f>
        <v>0</v>
      </c>
      <c r="S191" s="244">
        <v>0</v>
      </c>
      <c r="T191" s="245">
        <f>S191*H191</f>
        <v>0</v>
      </c>
      <c r="U191" s="36"/>
      <c r="V191" s="36"/>
      <c r="W191" s="36"/>
      <c r="X191" s="36"/>
      <c r="Y191" s="36"/>
      <c r="Z191" s="36"/>
      <c r="AA191" s="36"/>
      <c r="AB191" s="36"/>
      <c r="AC191" s="36"/>
      <c r="AD191" s="36"/>
      <c r="AE191" s="36"/>
      <c r="AR191" s="246" t="s">
        <v>209</v>
      </c>
      <c r="AT191" s="246" t="s">
        <v>204</v>
      </c>
      <c r="AU191" s="246" t="s">
        <v>80</v>
      </c>
      <c r="AY191" s="15" t="s">
        <v>203</v>
      </c>
      <c r="BE191" s="247">
        <f>IF(N191="základní",J191,0)</f>
        <v>0</v>
      </c>
      <c r="BF191" s="247">
        <f>IF(N191="snížená",J191,0)</f>
        <v>0</v>
      </c>
      <c r="BG191" s="247">
        <f>IF(N191="zákl. přenesená",J191,0)</f>
        <v>0</v>
      </c>
      <c r="BH191" s="247">
        <f>IF(N191="sníž. přenesená",J191,0)</f>
        <v>0</v>
      </c>
      <c r="BI191" s="247">
        <f>IF(N191="nulová",J191,0)</f>
        <v>0</v>
      </c>
      <c r="BJ191" s="15" t="s">
        <v>80</v>
      </c>
      <c r="BK191" s="247">
        <f>ROUND(I191*H191,2)</f>
        <v>0</v>
      </c>
      <c r="BL191" s="15" t="s">
        <v>209</v>
      </c>
      <c r="BM191" s="246" t="s">
        <v>1112</v>
      </c>
    </row>
    <row r="192" s="2" customFormat="1">
      <c r="A192" s="36"/>
      <c r="B192" s="37"/>
      <c r="C192" s="38"/>
      <c r="D192" s="248" t="s">
        <v>211</v>
      </c>
      <c r="E192" s="38"/>
      <c r="F192" s="249" t="s">
        <v>1044</v>
      </c>
      <c r="G192" s="38"/>
      <c r="H192" s="38"/>
      <c r="I192" s="152"/>
      <c r="J192" s="38"/>
      <c r="K192" s="38"/>
      <c r="L192" s="42"/>
      <c r="M192" s="250"/>
      <c r="N192" s="251"/>
      <c r="O192" s="89"/>
      <c r="P192" s="89"/>
      <c r="Q192" s="89"/>
      <c r="R192" s="89"/>
      <c r="S192" s="89"/>
      <c r="T192" s="90"/>
      <c r="U192" s="36"/>
      <c r="V192" s="36"/>
      <c r="W192" s="36"/>
      <c r="X192" s="36"/>
      <c r="Y192" s="36"/>
      <c r="Z192" s="36"/>
      <c r="AA192" s="36"/>
      <c r="AB192" s="36"/>
      <c r="AC192" s="36"/>
      <c r="AD192" s="36"/>
      <c r="AE192" s="36"/>
      <c r="AT192" s="15" t="s">
        <v>211</v>
      </c>
      <c r="AU192" s="15" t="s">
        <v>80</v>
      </c>
    </row>
    <row r="193" s="12" customFormat="1">
      <c r="A193" s="12"/>
      <c r="B193" s="252"/>
      <c r="C193" s="253"/>
      <c r="D193" s="248" t="s">
        <v>213</v>
      </c>
      <c r="E193" s="254" t="s">
        <v>214</v>
      </c>
      <c r="F193" s="255" t="s">
        <v>1045</v>
      </c>
      <c r="G193" s="253"/>
      <c r="H193" s="256">
        <v>6</v>
      </c>
      <c r="I193" s="257"/>
      <c r="J193" s="253"/>
      <c r="K193" s="253"/>
      <c r="L193" s="258"/>
      <c r="M193" s="259"/>
      <c r="N193" s="260"/>
      <c r="O193" s="260"/>
      <c r="P193" s="260"/>
      <c r="Q193" s="260"/>
      <c r="R193" s="260"/>
      <c r="S193" s="260"/>
      <c r="T193" s="261"/>
      <c r="U193" s="12"/>
      <c r="V193" s="12"/>
      <c r="W193" s="12"/>
      <c r="X193" s="12"/>
      <c r="Y193" s="12"/>
      <c r="Z193" s="12"/>
      <c r="AA193" s="12"/>
      <c r="AB193" s="12"/>
      <c r="AC193" s="12"/>
      <c r="AD193" s="12"/>
      <c r="AE193" s="12"/>
      <c r="AT193" s="262" t="s">
        <v>213</v>
      </c>
      <c r="AU193" s="262" t="s">
        <v>80</v>
      </c>
      <c r="AV193" s="12" t="s">
        <v>95</v>
      </c>
      <c r="AW193" s="12" t="s">
        <v>29</v>
      </c>
      <c r="AX193" s="12" t="s">
        <v>80</v>
      </c>
      <c r="AY193" s="262" t="s">
        <v>203</v>
      </c>
    </row>
    <row r="194" s="2" customFormat="1" ht="16.5" customHeight="1">
      <c r="A194" s="36"/>
      <c r="B194" s="37"/>
      <c r="C194" s="236" t="s">
        <v>412</v>
      </c>
      <c r="D194" s="236" t="s">
        <v>204</v>
      </c>
      <c r="E194" s="237" t="s">
        <v>1046</v>
      </c>
      <c r="F194" s="238" t="s">
        <v>1047</v>
      </c>
      <c r="G194" s="239" t="s">
        <v>325</v>
      </c>
      <c r="H194" s="240">
        <v>15</v>
      </c>
      <c r="I194" s="241"/>
      <c r="J194" s="240">
        <f>ROUND(I194*H194,2)</f>
        <v>0</v>
      </c>
      <c r="K194" s="238" t="s">
        <v>208</v>
      </c>
      <c r="L194" s="42"/>
      <c r="M194" s="242" t="s">
        <v>1</v>
      </c>
      <c r="N194" s="243" t="s">
        <v>37</v>
      </c>
      <c r="O194" s="89"/>
      <c r="P194" s="244">
        <f>O194*H194</f>
        <v>0</v>
      </c>
      <c r="Q194" s="244">
        <v>0</v>
      </c>
      <c r="R194" s="244">
        <f>Q194*H194</f>
        <v>0</v>
      </c>
      <c r="S194" s="244">
        <v>0</v>
      </c>
      <c r="T194" s="245">
        <f>S194*H194</f>
        <v>0</v>
      </c>
      <c r="U194" s="36"/>
      <c r="V194" s="36"/>
      <c r="W194" s="36"/>
      <c r="X194" s="36"/>
      <c r="Y194" s="36"/>
      <c r="Z194" s="36"/>
      <c r="AA194" s="36"/>
      <c r="AB194" s="36"/>
      <c r="AC194" s="36"/>
      <c r="AD194" s="36"/>
      <c r="AE194" s="36"/>
      <c r="AR194" s="246" t="s">
        <v>209</v>
      </c>
      <c r="AT194" s="246" t="s">
        <v>204</v>
      </c>
      <c r="AU194" s="246" t="s">
        <v>80</v>
      </c>
      <c r="AY194" s="15" t="s">
        <v>203</v>
      </c>
      <c r="BE194" s="247">
        <f>IF(N194="základní",J194,0)</f>
        <v>0</v>
      </c>
      <c r="BF194" s="247">
        <f>IF(N194="snížená",J194,0)</f>
        <v>0</v>
      </c>
      <c r="BG194" s="247">
        <f>IF(N194="zákl. přenesená",J194,0)</f>
        <v>0</v>
      </c>
      <c r="BH194" s="247">
        <f>IF(N194="sníž. přenesená",J194,0)</f>
        <v>0</v>
      </c>
      <c r="BI194" s="247">
        <f>IF(N194="nulová",J194,0)</f>
        <v>0</v>
      </c>
      <c r="BJ194" s="15" t="s">
        <v>80</v>
      </c>
      <c r="BK194" s="247">
        <f>ROUND(I194*H194,2)</f>
        <v>0</v>
      </c>
      <c r="BL194" s="15" t="s">
        <v>209</v>
      </c>
      <c r="BM194" s="246" t="s">
        <v>1113</v>
      </c>
    </row>
    <row r="195" s="2" customFormat="1">
      <c r="A195" s="36"/>
      <c r="B195" s="37"/>
      <c r="C195" s="38"/>
      <c r="D195" s="248" t="s">
        <v>211</v>
      </c>
      <c r="E195" s="38"/>
      <c r="F195" s="249" t="s">
        <v>1049</v>
      </c>
      <c r="G195" s="38"/>
      <c r="H195" s="38"/>
      <c r="I195" s="152"/>
      <c r="J195" s="38"/>
      <c r="K195" s="38"/>
      <c r="L195" s="42"/>
      <c r="M195" s="250"/>
      <c r="N195" s="251"/>
      <c r="O195" s="89"/>
      <c r="P195" s="89"/>
      <c r="Q195" s="89"/>
      <c r="R195" s="89"/>
      <c r="S195" s="89"/>
      <c r="T195" s="90"/>
      <c r="U195" s="36"/>
      <c r="V195" s="36"/>
      <c r="W195" s="36"/>
      <c r="X195" s="36"/>
      <c r="Y195" s="36"/>
      <c r="Z195" s="36"/>
      <c r="AA195" s="36"/>
      <c r="AB195" s="36"/>
      <c r="AC195" s="36"/>
      <c r="AD195" s="36"/>
      <c r="AE195" s="36"/>
      <c r="AT195" s="15" t="s">
        <v>211</v>
      </c>
      <c r="AU195" s="15" t="s">
        <v>80</v>
      </c>
    </row>
    <row r="196" s="12" customFormat="1">
      <c r="A196" s="12"/>
      <c r="B196" s="252"/>
      <c r="C196" s="253"/>
      <c r="D196" s="248" t="s">
        <v>213</v>
      </c>
      <c r="E196" s="254" t="s">
        <v>345</v>
      </c>
      <c r="F196" s="255" t="s">
        <v>1050</v>
      </c>
      <c r="G196" s="253"/>
      <c r="H196" s="256">
        <v>15</v>
      </c>
      <c r="I196" s="257"/>
      <c r="J196" s="253"/>
      <c r="K196" s="253"/>
      <c r="L196" s="258"/>
      <c r="M196" s="259"/>
      <c r="N196" s="260"/>
      <c r="O196" s="260"/>
      <c r="P196" s="260"/>
      <c r="Q196" s="260"/>
      <c r="R196" s="260"/>
      <c r="S196" s="260"/>
      <c r="T196" s="261"/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T196" s="262" t="s">
        <v>213</v>
      </c>
      <c r="AU196" s="262" t="s">
        <v>80</v>
      </c>
      <c r="AV196" s="12" t="s">
        <v>95</v>
      </c>
      <c r="AW196" s="12" t="s">
        <v>29</v>
      </c>
      <c r="AX196" s="12" t="s">
        <v>80</v>
      </c>
      <c r="AY196" s="262" t="s">
        <v>203</v>
      </c>
    </row>
    <row r="197" s="2" customFormat="1" ht="16.5" customHeight="1">
      <c r="A197" s="36"/>
      <c r="B197" s="37"/>
      <c r="C197" s="236" t="s">
        <v>419</v>
      </c>
      <c r="D197" s="236" t="s">
        <v>204</v>
      </c>
      <c r="E197" s="237" t="s">
        <v>1051</v>
      </c>
      <c r="F197" s="238" t="s">
        <v>1052</v>
      </c>
      <c r="G197" s="239" t="s">
        <v>325</v>
      </c>
      <c r="H197" s="240">
        <v>12.060000000000001</v>
      </c>
      <c r="I197" s="241"/>
      <c r="J197" s="240">
        <f>ROUND(I197*H197,2)</f>
        <v>0</v>
      </c>
      <c r="K197" s="238" t="s">
        <v>208</v>
      </c>
      <c r="L197" s="42"/>
      <c r="M197" s="242" t="s">
        <v>1</v>
      </c>
      <c r="N197" s="243" t="s">
        <v>37</v>
      </c>
      <c r="O197" s="89"/>
      <c r="P197" s="244">
        <f>O197*H197</f>
        <v>0</v>
      </c>
      <c r="Q197" s="244">
        <v>0</v>
      </c>
      <c r="R197" s="244">
        <f>Q197*H197</f>
        <v>0</v>
      </c>
      <c r="S197" s="244">
        <v>0</v>
      </c>
      <c r="T197" s="245">
        <f>S197*H197</f>
        <v>0</v>
      </c>
      <c r="U197" s="36"/>
      <c r="V197" s="36"/>
      <c r="W197" s="36"/>
      <c r="X197" s="36"/>
      <c r="Y197" s="36"/>
      <c r="Z197" s="36"/>
      <c r="AA197" s="36"/>
      <c r="AB197" s="36"/>
      <c r="AC197" s="36"/>
      <c r="AD197" s="36"/>
      <c r="AE197" s="36"/>
      <c r="AR197" s="246" t="s">
        <v>209</v>
      </c>
      <c r="AT197" s="246" t="s">
        <v>204</v>
      </c>
      <c r="AU197" s="246" t="s">
        <v>80</v>
      </c>
      <c r="AY197" s="15" t="s">
        <v>203</v>
      </c>
      <c r="BE197" s="247">
        <f>IF(N197="základní",J197,0)</f>
        <v>0</v>
      </c>
      <c r="BF197" s="247">
        <f>IF(N197="snížená",J197,0)</f>
        <v>0</v>
      </c>
      <c r="BG197" s="247">
        <f>IF(N197="zákl. přenesená",J197,0)</f>
        <v>0</v>
      </c>
      <c r="BH197" s="247">
        <f>IF(N197="sníž. přenesená",J197,0)</f>
        <v>0</v>
      </c>
      <c r="BI197" s="247">
        <f>IF(N197="nulová",J197,0)</f>
        <v>0</v>
      </c>
      <c r="BJ197" s="15" t="s">
        <v>80</v>
      </c>
      <c r="BK197" s="247">
        <f>ROUND(I197*H197,2)</f>
        <v>0</v>
      </c>
      <c r="BL197" s="15" t="s">
        <v>209</v>
      </c>
      <c r="BM197" s="246" t="s">
        <v>1114</v>
      </c>
    </row>
    <row r="198" s="2" customFormat="1">
      <c r="A198" s="36"/>
      <c r="B198" s="37"/>
      <c r="C198" s="38"/>
      <c r="D198" s="248" t="s">
        <v>211</v>
      </c>
      <c r="E198" s="38"/>
      <c r="F198" s="249" t="s">
        <v>594</v>
      </c>
      <c r="G198" s="38"/>
      <c r="H198" s="38"/>
      <c r="I198" s="152"/>
      <c r="J198" s="38"/>
      <c r="K198" s="38"/>
      <c r="L198" s="42"/>
      <c r="M198" s="250"/>
      <c r="N198" s="251"/>
      <c r="O198" s="89"/>
      <c r="P198" s="89"/>
      <c r="Q198" s="89"/>
      <c r="R198" s="89"/>
      <c r="S198" s="89"/>
      <c r="T198" s="90"/>
      <c r="U198" s="36"/>
      <c r="V198" s="36"/>
      <c r="W198" s="36"/>
      <c r="X198" s="36"/>
      <c r="Y198" s="36"/>
      <c r="Z198" s="36"/>
      <c r="AA198" s="36"/>
      <c r="AB198" s="36"/>
      <c r="AC198" s="36"/>
      <c r="AD198" s="36"/>
      <c r="AE198" s="36"/>
      <c r="AT198" s="15" t="s">
        <v>211</v>
      </c>
      <c r="AU198" s="15" t="s">
        <v>80</v>
      </c>
    </row>
    <row r="199" s="12" customFormat="1">
      <c r="A199" s="12"/>
      <c r="B199" s="252"/>
      <c r="C199" s="253"/>
      <c r="D199" s="248" t="s">
        <v>213</v>
      </c>
      <c r="E199" s="254" t="s">
        <v>382</v>
      </c>
      <c r="F199" s="255" t="s">
        <v>1115</v>
      </c>
      <c r="G199" s="253"/>
      <c r="H199" s="256">
        <v>12.060000000000001</v>
      </c>
      <c r="I199" s="257"/>
      <c r="J199" s="253"/>
      <c r="K199" s="253"/>
      <c r="L199" s="258"/>
      <c r="M199" s="259"/>
      <c r="N199" s="260"/>
      <c r="O199" s="260"/>
      <c r="P199" s="260"/>
      <c r="Q199" s="260"/>
      <c r="R199" s="260"/>
      <c r="S199" s="260"/>
      <c r="T199" s="261"/>
      <c r="U199" s="12"/>
      <c r="V199" s="12"/>
      <c r="W199" s="12"/>
      <c r="X199" s="12"/>
      <c r="Y199" s="12"/>
      <c r="Z199" s="12"/>
      <c r="AA199" s="12"/>
      <c r="AB199" s="12"/>
      <c r="AC199" s="12"/>
      <c r="AD199" s="12"/>
      <c r="AE199" s="12"/>
      <c r="AT199" s="262" t="s">
        <v>213</v>
      </c>
      <c r="AU199" s="262" t="s">
        <v>80</v>
      </c>
      <c r="AV199" s="12" t="s">
        <v>95</v>
      </c>
      <c r="AW199" s="12" t="s">
        <v>29</v>
      </c>
      <c r="AX199" s="12" t="s">
        <v>80</v>
      </c>
      <c r="AY199" s="262" t="s">
        <v>203</v>
      </c>
    </row>
    <row r="200" s="2" customFormat="1" ht="16.5" customHeight="1">
      <c r="A200" s="36"/>
      <c r="B200" s="37"/>
      <c r="C200" s="236" t="s">
        <v>425</v>
      </c>
      <c r="D200" s="236" t="s">
        <v>204</v>
      </c>
      <c r="E200" s="237" t="s">
        <v>898</v>
      </c>
      <c r="F200" s="238" t="s">
        <v>899</v>
      </c>
      <c r="G200" s="239" t="s">
        <v>311</v>
      </c>
      <c r="H200" s="240">
        <v>13.359999999999999</v>
      </c>
      <c r="I200" s="241"/>
      <c r="J200" s="240">
        <f>ROUND(I200*H200,2)</f>
        <v>0</v>
      </c>
      <c r="K200" s="238" t="s">
        <v>208</v>
      </c>
      <c r="L200" s="42"/>
      <c r="M200" s="242" t="s">
        <v>1</v>
      </c>
      <c r="N200" s="243" t="s">
        <v>37</v>
      </c>
      <c r="O200" s="89"/>
      <c r="P200" s="244">
        <f>O200*H200</f>
        <v>0</v>
      </c>
      <c r="Q200" s="244">
        <v>0</v>
      </c>
      <c r="R200" s="244">
        <f>Q200*H200</f>
        <v>0</v>
      </c>
      <c r="S200" s="244">
        <v>0</v>
      </c>
      <c r="T200" s="245">
        <f>S200*H200</f>
        <v>0</v>
      </c>
      <c r="U200" s="36"/>
      <c r="V200" s="36"/>
      <c r="W200" s="36"/>
      <c r="X200" s="36"/>
      <c r="Y200" s="36"/>
      <c r="Z200" s="36"/>
      <c r="AA200" s="36"/>
      <c r="AB200" s="36"/>
      <c r="AC200" s="36"/>
      <c r="AD200" s="36"/>
      <c r="AE200" s="36"/>
      <c r="AR200" s="246" t="s">
        <v>209</v>
      </c>
      <c r="AT200" s="246" t="s">
        <v>204</v>
      </c>
      <c r="AU200" s="246" t="s">
        <v>80</v>
      </c>
      <c r="AY200" s="15" t="s">
        <v>203</v>
      </c>
      <c r="BE200" s="247">
        <f>IF(N200="základní",J200,0)</f>
        <v>0</v>
      </c>
      <c r="BF200" s="247">
        <f>IF(N200="snížená",J200,0)</f>
        <v>0</v>
      </c>
      <c r="BG200" s="247">
        <f>IF(N200="zákl. přenesená",J200,0)</f>
        <v>0</v>
      </c>
      <c r="BH200" s="247">
        <f>IF(N200="sníž. přenesená",J200,0)</f>
        <v>0</v>
      </c>
      <c r="BI200" s="247">
        <f>IF(N200="nulová",J200,0)</f>
        <v>0</v>
      </c>
      <c r="BJ200" s="15" t="s">
        <v>80</v>
      </c>
      <c r="BK200" s="247">
        <f>ROUND(I200*H200,2)</f>
        <v>0</v>
      </c>
      <c r="BL200" s="15" t="s">
        <v>209</v>
      </c>
      <c r="BM200" s="246" t="s">
        <v>1116</v>
      </c>
    </row>
    <row r="201" s="2" customFormat="1">
      <c r="A201" s="36"/>
      <c r="B201" s="37"/>
      <c r="C201" s="38"/>
      <c r="D201" s="248" t="s">
        <v>211</v>
      </c>
      <c r="E201" s="38"/>
      <c r="F201" s="249" t="s">
        <v>901</v>
      </c>
      <c r="G201" s="38"/>
      <c r="H201" s="38"/>
      <c r="I201" s="152"/>
      <c r="J201" s="38"/>
      <c r="K201" s="38"/>
      <c r="L201" s="42"/>
      <c r="M201" s="250"/>
      <c r="N201" s="251"/>
      <c r="O201" s="89"/>
      <c r="P201" s="89"/>
      <c r="Q201" s="89"/>
      <c r="R201" s="89"/>
      <c r="S201" s="89"/>
      <c r="T201" s="90"/>
      <c r="U201" s="36"/>
      <c r="V201" s="36"/>
      <c r="W201" s="36"/>
      <c r="X201" s="36"/>
      <c r="Y201" s="36"/>
      <c r="Z201" s="36"/>
      <c r="AA201" s="36"/>
      <c r="AB201" s="36"/>
      <c r="AC201" s="36"/>
      <c r="AD201" s="36"/>
      <c r="AE201" s="36"/>
      <c r="AT201" s="15" t="s">
        <v>211</v>
      </c>
      <c r="AU201" s="15" t="s">
        <v>80</v>
      </c>
    </row>
    <row r="202" s="2" customFormat="1" ht="16.5" customHeight="1">
      <c r="A202" s="36"/>
      <c r="B202" s="37"/>
      <c r="C202" s="236" t="s">
        <v>432</v>
      </c>
      <c r="D202" s="236" t="s">
        <v>204</v>
      </c>
      <c r="E202" s="237" t="s">
        <v>1117</v>
      </c>
      <c r="F202" s="238" t="s">
        <v>1118</v>
      </c>
      <c r="G202" s="239" t="s">
        <v>325</v>
      </c>
      <c r="H202" s="240">
        <v>9.4000000000000004</v>
      </c>
      <c r="I202" s="241"/>
      <c r="J202" s="240">
        <f>ROUND(I202*H202,2)</f>
        <v>0</v>
      </c>
      <c r="K202" s="238" t="s">
        <v>208</v>
      </c>
      <c r="L202" s="42"/>
      <c r="M202" s="242" t="s">
        <v>1</v>
      </c>
      <c r="N202" s="243" t="s">
        <v>37</v>
      </c>
      <c r="O202" s="89"/>
      <c r="P202" s="244">
        <f>O202*H202</f>
        <v>0</v>
      </c>
      <c r="Q202" s="244">
        <v>0</v>
      </c>
      <c r="R202" s="244">
        <f>Q202*H202</f>
        <v>0</v>
      </c>
      <c r="S202" s="244">
        <v>0</v>
      </c>
      <c r="T202" s="245">
        <f>S202*H202</f>
        <v>0</v>
      </c>
      <c r="U202" s="36"/>
      <c r="V202" s="36"/>
      <c r="W202" s="36"/>
      <c r="X202" s="36"/>
      <c r="Y202" s="36"/>
      <c r="Z202" s="36"/>
      <c r="AA202" s="36"/>
      <c r="AB202" s="36"/>
      <c r="AC202" s="36"/>
      <c r="AD202" s="36"/>
      <c r="AE202" s="36"/>
      <c r="AR202" s="246" t="s">
        <v>209</v>
      </c>
      <c r="AT202" s="246" t="s">
        <v>204</v>
      </c>
      <c r="AU202" s="246" t="s">
        <v>80</v>
      </c>
      <c r="AY202" s="15" t="s">
        <v>203</v>
      </c>
      <c r="BE202" s="247">
        <f>IF(N202="základní",J202,0)</f>
        <v>0</v>
      </c>
      <c r="BF202" s="247">
        <f>IF(N202="snížená",J202,0)</f>
        <v>0</v>
      </c>
      <c r="BG202" s="247">
        <f>IF(N202="zákl. přenesená",J202,0)</f>
        <v>0</v>
      </c>
      <c r="BH202" s="247">
        <f>IF(N202="sníž. přenesená",J202,0)</f>
        <v>0</v>
      </c>
      <c r="BI202" s="247">
        <f>IF(N202="nulová",J202,0)</f>
        <v>0</v>
      </c>
      <c r="BJ202" s="15" t="s">
        <v>80</v>
      </c>
      <c r="BK202" s="247">
        <f>ROUND(I202*H202,2)</f>
        <v>0</v>
      </c>
      <c r="BL202" s="15" t="s">
        <v>209</v>
      </c>
      <c r="BM202" s="246" t="s">
        <v>1119</v>
      </c>
    </row>
    <row r="203" s="2" customFormat="1">
      <c r="A203" s="36"/>
      <c r="B203" s="37"/>
      <c r="C203" s="38"/>
      <c r="D203" s="248" t="s">
        <v>211</v>
      </c>
      <c r="E203" s="38"/>
      <c r="F203" s="249" t="s">
        <v>608</v>
      </c>
      <c r="G203" s="38"/>
      <c r="H203" s="38"/>
      <c r="I203" s="152"/>
      <c r="J203" s="38"/>
      <c r="K203" s="38"/>
      <c r="L203" s="42"/>
      <c r="M203" s="250"/>
      <c r="N203" s="251"/>
      <c r="O203" s="89"/>
      <c r="P203" s="89"/>
      <c r="Q203" s="89"/>
      <c r="R203" s="89"/>
      <c r="S203" s="89"/>
      <c r="T203" s="90"/>
      <c r="U203" s="36"/>
      <c r="V203" s="36"/>
      <c r="W203" s="36"/>
      <c r="X203" s="36"/>
      <c r="Y203" s="36"/>
      <c r="Z203" s="36"/>
      <c r="AA203" s="36"/>
      <c r="AB203" s="36"/>
      <c r="AC203" s="36"/>
      <c r="AD203" s="36"/>
      <c r="AE203" s="36"/>
      <c r="AT203" s="15" t="s">
        <v>211</v>
      </c>
      <c r="AU203" s="15" t="s">
        <v>80</v>
      </c>
    </row>
    <row r="204" s="12" customFormat="1">
      <c r="A204" s="12"/>
      <c r="B204" s="252"/>
      <c r="C204" s="253"/>
      <c r="D204" s="248" t="s">
        <v>213</v>
      </c>
      <c r="E204" s="254" t="s">
        <v>403</v>
      </c>
      <c r="F204" s="255" t="s">
        <v>1120</v>
      </c>
      <c r="G204" s="253"/>
      <c r="H204" s="256">
        <v>9.4000000000000004</v>
      </c>
      <c r="I204" s="257"/>
      <c r="J204" s="253"/>
      <c r="K204" s="253"/>
      <c r="L204" s="258"/>
      <c r="M204" s="263"/>
      <c r="N204" s="264"/>
      <c r="O204" s="264"/>
      <c r="P204" s="264"/>
      <c r="Q204" s="264"/>
      <c r="R204" s="264"/>
      <c r="S204" s="264"/>
      <c r="T204" s="265"/>
      <c r="U204" s="12"/>
      <c r="V204" s="12"/>
      <c r="W204" s="12"/>
      <c r="X204" s="12"/>
      <c r="Y204" s="12"/>
      <c r="Z204" s="12"/>
      <c r="AA204" s="12"/>
      <c r="AB204" s="12"/>
      <c r="AC204" s="12"/>
      <c r="AD204" s="12"/>
      <c r="AE204" s="12"/>
      <c r="AT204" s="262" t="s">
        <v>213</v>
      </c>
      <c r="AU204" s="262" t="s">
        <v>80</v>
      </c>
      <c r="AV204" s="12" t="s">
        <v>95</v>
      </c>
      <c r="AW204" s="12" t="s">
        <v>29</v>
      </c>
      <c r="AX204" s="12" t="s">
        <v>80</v>
      </c>
      <c r="AY204" s="262" t="s">
        <v>203</v>
      </c>
    </row>
    <row r="205" s="2" customFormat="1" ht="6.96" customHeight="1">
      <c r="A205" s="36"/>
      <c r="B205" s="64"/>
      <c r="C205" s="65"/>
      <c r="D205" s="65"/>
      <c r="E205" s="65"/>
      <c r="F205" s="65"/>
      <c r="G205" s="65"/>
      <c r="H205" s="65"/>
      <c r="I205" s="193"/>
      <c r="J205" s="65"/>
      <c r="K205" s="65"/>
      <c r="L205" s="42"/>
      <c r="M205" s="36"/>
      <c r="O205" s="36"/>
      <c r="P205" s="36"/>
      <c r="Q205" s="36"/>
      <c r="R205" s="36"/>
      <c r="S205" s="36"/>
      <c r="T205" s="36"/>
      <c r="U205" s="36"/>
      <c r="V205" s="36"/>
      <c r="W205" s="36"/>
      <c r="X205" s="36"/>
      <c r="Y205" s="36"/>
      <c r="Z205" s="36"/>
      <c r="AA205" s="36"/>
      <c r="AB205" s="36"/>
      <c r="AC205" s="36"/>
      <c r="AD205" s="36"/>
      <c r="AE205" s="36"/>
    </row>
  </sheetData>
  <sheetProtection sheet="1" autoFilter="0" formatColumns="0" formatRows="0" objects="1" scenarios="1" spinCount="100000" saltValue="qet7PxmwquUbjFHEI5uulmpkl9r4RDX9spRiugTiCPnEe9aZCAqeW4vYcgeMcDLhJSxJvuJqqmKPc9EakxCRvw==" hashValue="Pl1KNXvc1gcYVbvfnxC4/O5Fs/8WyHl24CnaZoKJPEdQ0STWi+E7VuKqtMQ44/0jwIx/csoD2oBtP81ss3XxQg==" algorithmName="SHA-512" password="CC35"/>
  <autoFilter ref="C123:K204"/>
  <mergeCells count="12">
    <mergeCell ref="E7:H7"/>
    <mergeCell ref="E9:H9"/>
    <mergeCell ref="E11:H11"/>
    <mergeCell ref="E20:H20"/>
    <mergeCell ref="E29:H29"/>
    <mergeCell ref="E84:H84"/>
    <mergeCell ref="E86:H86"/>
    <mergeCell ref="E88:H88"/>
    <mergeCell ref="E112:H112"/>
    <mergeCell ref="E114:H114"/>
    <mergeCell ref="E116:H116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style="1" customWidth="1"/>
    <col min="2" max="2" width="1.67" style="1" customWidth="1"/>
    <col min="3" max="3" width="4.17" style="1" customWidth="1"/>
    <col min="4" max="4" width="4.33" style="1" customWidth="1"/>
    <col min="5" max="5" width="17.17" style="1" customWidth="1"/>
    <col min="6" max="6" width="100.83" style="1" customWidth="1"/>
    <col min="7" max="7" width="7" style="1" customWidth="1"/>
    <col min="8" max="8" width="11.5" style="1" customWidth="1"/>
    <col min="9" max="9" width="20.17" style="144" customWidth="1"/>
    <col min="10" max="10" width="20.17" style="1" customWidth="1"/>
    <col min="11" max="11" width="20.17" style="1" customWidth="1"/>
    <col min="12" max="12" width="9.33" style="1" customWidth="1"/>
    <col min="13" max="13" width="10.83" style="1" hidden="1" customWidth="1"/>
    <col min="14" max="14" width="9.33" style="1" hidden="1"/>
    <col min="15" max="15" width="14.17" style="1" hidden="1" customWidth="1"/>
    <col min="16" max="16" width="14.17" style="1" hidden="1" customWidth="1"/>
    <col min="17" max="17" width="14.17" style="1" hidden="1" customWidth="1"/>
    <col min="18" max="18" width="14.17" style="1" hidden="1" customWidth="1"/>
    <col min="19" max="19" width="14.17" style="1" hidden="1" customWidth="1"/>
    <col min="20" max="20" width="14.17" style="1" hidden="1" customWidth="1"/>
    <col min="21" max="21" width="16.33" style="1" hidden="1" customWidth="1"/>
    <col min="22" max="22" width="12.33" style="1" customWidth="1"/>
    <col min="23" max="23" width="16.33" style="1" customWidth="1"/>
    <col min="24" max="24" width="12.33" style="1" customWidth="1"/>
    <col min="25" max="25" width="15" style="1" customWidth="1"/>
    <col min="26" max="26" width="11" style="1" customWidth="1"/>
    <col min="27" max="27" width="15" style="1" customWidth="1"/>
    <col min="28" max="28" width="16.33" style="1" customWidth="1"/>
    <col min="29" max="29" width="11" style="1" customWidth="1"/>
    <col min="30" max="30" width="15" style="1" customWidth="1"/>
    <col min="31" max="31" width="16.33" style="1" customWidth="1"/>
    <col min="44" max="44" width="9.33" style="1" hidden="1"/>
    <col min="45" max="45" width="9.33" style="1" hidden="1"/>
    <col min="46" max="46" width="9.33" style="1" hidden="1"/>
    <col min="47" max="47" width="9.33" style="1" hidden="1"/>
    <col min="48" max="48" width="9.33" style="1" hidden="1"/>
    <col min="49" max="49" width="9.33" style="1" hidden="1"/>
    <col min="50" max="50" width="9.33" style="1" hidden="1"/>
    <col min="51" max="51" width="9.33" style="1" hidden="1"/>
    <col min="52" max="52" width="9.33" style="1" hidden="1"/>
    <col min="53" max="53" width="9.33" style="1" hidden="1"/>
    <col min="54" max="54" width="9.33" style="1" hidden="1"/>
    <col min="55" max="55" width="9.33" style="1" hidden="1"/>
    <col min="56" max="56" width="9.33" style="1" hidden="1"/>
    <col min="57" max="57" width="9.33" style="1" hidden="1"/>
    <col min="58" max="58" width="9.33" style="1" hidden="1"/>
    <col min="59" max="59" width="9.33" style="1" hidden="1"/>
    <col min="60" max="60" width="9.33" style="1" hidden="1"/>
    <col min="61" max="61" width="9.33" style="1" hidden="1"/>
    <col min="62" max="62" width="9.33" style="1" hidden="1"/>
    <col min="63" max="63" width="9.33" style="1" hidden="1"/>
    <col min="64" max="64" width="9.33" style="1" hidden="1"/>
    <col min="65" max="65" width="9.33" style="1" hidden="1"/>
  </cols>
  <sheetData>
    <row r="2" s="1" customFormat="1" ht="36.96" customHeight="1">
      <c r="I2" s="144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126</v>
      </c>
      <c r="AZ2" s="266" t="s">
        <v>244</v>
      </c>
      <c r="BA2" s="266" t="s">
        <v>244</v>
      </c>
      <c r="BB2" s="266" t="s">
        <v>1</v>
      </c>
      <c r="BC2" s="266" t="s">
        <v>1121</v>
      </c>
      <c r="BD2" s="266" t="s">
        <v>95</v>
      </c>
    </row>
    <row r="3" s="1" customFormat="1" ht="6.96" customHeight="1">
      <c r="B3" s="145"/>
      <c r="C3" s="146"/>
      <c r="D3" s="146"/>
      <c r="E3" s="146"/>
      <c r="F3" s="146"/>
      <c r="G3" s="146"/>
      <c r="H3" s="146"/>
      <c r="I3" s="147"/>
      <c r="J3" s="146"/>
      <c r="K3" s="146"/>
      <c r="L3" s="18"/>
      <c r="AT3" s="15" t="s">
        <v>82</v>
      </c>
      <c r="AZ3" s="266" t="s">
        <v>250</v>
      </c>
      <c r="BA3" s="266" t="s">
        <v>250</v>
      </c>
      <c r="BB3" s="266" t="s">
        <v>1</v>
      </c>
      <c r="BC3" s="266" t="s">
        <v>1122</v>
      </c>
      <c r="BD3" s="266" t="s">
        <v>95</v>
      </c>
    </row>
    <row r="4" s="1" customFormat="1" ht="24.96" customHeight="1">
      <c r="B4" s="18"/>
      <c r="D4" s="148" t="s">
        <v>177</v>
      </c>
      <c r="I4" s="144"/>
      <c r="L4" s="18"/>
      <c r="M4" s="149" t="s">
        <v>10</v>
      </c>
      <c r="AT4" s="15" t="s">
        <v>4</v>
      </c>
      <c r="AZ4" s="266" t="s">
        <v>220</v>
      </c>
      <c r="BA4" s="266" t="s">
        <v>220</v>
      </c>
      <c r="BB4" s="266" t="s">
        <v>1</v>
      </c>
      <c r="BC4" s="266" t="s">
        <v>1123</v>
      </c>
      <c r="BD4" s="266" t="s">
        <v>95</v>
      </c>
    </row>
    <row r="5" s="1" customFormat="1" ht="6.96" customHeight="1">
      <c r="B5" s="18"/>
      <c r="I5" s="144"/>
      <c r="L5" s="18"/>
      <c r="AZ5" s="266" t="s">
        <v>467</v>
      </c>
      <c r="BA5" s="266" t="s">
        <v>467</v>
      </c>
      <c r="BB5" s="266" t="s">
        <v>1</v>
      </c>
      <c r="BC5" s="266" t="s">
        <v>1124</v>
      </c>
      <c r="BD5" s="266" t="s">
        <v>95</v>
      </c>
    </row>
    <row r="6" s="1" customFormat="1" ht="12" customHeight="1">
      <c r="B6" s="18"/>
      <c r="D6" s="150" t="s">
        <v>15</v>
      </c>
      <c r="I6" s="144"/>
      <c r="L6" s="18"/>
      <c r="AZ6" s="266" t="s">
        <v>423</v>
      </c>
      <c r="BA6" s="266" t="s">
        <v>423</v>
      </c>
      <c r="BB6" s="266" t="s">
        <v>1</v>
      </c>
      <c r="BC6" s="266" t="s">
        <v>1125</v>
      </c>
      <c r="BD6" s="266" t="s">
        <v>95</v>
      </c>
    </row>
    <row r="7" s="1" customFormat="1" ht="16.5" customHeight="1">
      <c r="B7" s="18"/>
      <c r="E7" s="151" t="str">
        <f>'Rekapitulace stavby'!K6</f>
        <v>,,Úprava projektové dokumentace na stavbu Modernizace silnice II/298 Býšť - hranice kraje, km 9,700</v>
      </c>
      <c r="F7" s="150"/>
      <c r="G7" s="150"/>
      <c r="H7" s="150"/>
      <c r="I7" s="144"/>
      <c r="L7" s="18"/>
      <c r="AZ7" s="266" t="s">
        <v>963</v>
      </c>
      <c r="BA7" s="266" t="s">
        <v>963</v>
      </c>
      <c r="BB7" s="266" t="s">
        <v>1</v>
      </c>
      <c r="BC7" s="266" t="s">
        <v>1126</v>
      </c>
      <c r="BD7" s="266" t="s">
        <v>95</v>
      </c>
    </row>
    <row r="8" s="1" customFormat="1" ht="12" customHeight="1">
      <c r="B8" s="18"/>
      <c r="D8" s="150" t="s">
        <v>178</v>
      </c>
      <c r="I8" s="144"/>
      <c r="L8" s="18"/>
      <c r="AZ8" s="266" t="s">
        <v>965</v>
      </c>
      <c r="BA8" s="266" t="s">
        <v>965</v>
      </c>
      <c r="BB8" s="266" t="s">
        <v>1</v>
      </c>
      <c r="BC8" s="266" t="s">
        <v>1127</v>
      </c>
      <c r="BD8" s="266" t="s">
        <v>95</v>
      </c>
    </row>
    <row r="9" s="2" customFormat="1" ht="16.5" customHeight="1">
      <c r="A9" s="36"/>
      <c r="B9" s="42"/>
      <c r="C9" s="36"/>
      <c r="D9" s="36"/>
      <c r="E9" s="151" t="s">
        <v>967</v>
      </c>
      <c r="F9" s="36"/>
      <c r="G9" s="36"/>
      <c r="H9" s="36"/>
      <c r="I9" s="152"/>
      <c r="J9" s="36"/>
      <c r="K9" s="36"/>
      <c r="L9" s="61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  <c r="AZ9" s="266" t="s">
        <v>437</v>
      </c>
      <c r="BA9" s="266" t="s">
        <v>437</v>
      </c>
      <c r="BB9" s="266" t="s">
        <v>1</v>
      </c>
      <c r="BC9" s="266" t="s">
        <v>1128</v>
      </c>
      <c r="BD9" s="266" t="s">
        <v>95</v>
      </c>
    </row>
    <row r="10" s="2" customFormat="1" ht="12" customHeight="1">
      <c r="A10" s="36"/>
      <c r="B10" s="42"/>
      <c r="C10" s="36"/>
      <c r="D10" s="150" t="s">
        <v>302</v>
      </c>
      <c r="E10" s="36"/>
      <c r="F10" s="36"/>
      <c r="G10" s="36"/>
      <c r="H10" s="36"/>
      <c r="I10" s="152"/>
      <c r="J10" s="36"/>
      <c r="K10" s="36"/>
      <c r="L10" s="61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  <c r="AZ10" s="266" t="s">
        <v>303</v>
      </c>
      <c r="BA10" s="266" t="s">
        <v>303</v>
      </c>
      <c r="BB10" s="266" t="s">
        <v>1</v>
      </c>
      <c r="BC10" s="266" t="s">
        <v>1129</v>
      </c>
      <c r="BD10" s="266" t="s">
        <v>95</v>
      </c>
    </row>
    <row r="11" s="2" customFormat="1" ht="16.5" customHeight="1">
      <c r="A11" s="36"/>
      <c r="B11" s="42"/>
      <c r="C11" s="36"/>
      <c r="D11" s="36"/>
      <c r="E11" s="153" t="s">
        <v>1130</v>
      </c>
      <c r="F11" s="36"/>
      <c r="G11" s="36"/>
      <c r="H11" s="36"/>
      <c r="I11" s="152"/>
      <c r="J11" s="36"/>
      <c r="K11" s="36"/>
      <c r="L11" s="61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>
      <c r="A12" s="36"/>
      <c r="B12" s="42"/>
      <c r="C12" s="36"/>
      <c r="D12" s="36"/>
      <c r="E12" s="36"/>
      <c r="F12" s="36"/>
      <c r="G12" s="36"/>
      <c r="H12" s="36"/>
      <c r="I12" s="152"/>
      <c r="J12" s="36"/>
      <c r="K12" s="36"/>
      <c r="L12" s="61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2" customHeight="1">
      <c r="A13" s="36"/>
      <c r="B13" s="42"/>
      <c r="C13" s="36"/>
      <c r="D13" s="150" t="s">
        <v>17</v>
      </c>
      <c r="E13" s="36"/>
      <c r="F13" s="139" t="s">
        <v>1</v>
      </c>
      <c r="G13" s="36"/>
      <c r="H13" s="36"/>
      <c r="I13" s="154" t="s">
        <v>18</v>
      </c>
      <c r="J13" s="139" t="s">
        <v>1</v>
      </c>
      <c r="K13" s="36"/>
      <c r="L13" s="61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50" t="s">
        <v>19</v>
      </c>
      <c r="E14" s="36"/>
      <c r="F14" s="139" t="s">
        <v>20</v>
      </c>
      <c r="G14" s="36"/>
      <c r="H14" s="36"/>
      <c r="I14" s="154" t="s">
        <v>21</v>
      </c>
      <c r="J14" s="155" t="str">
        <f>'Rekapitulace stavby'!AN8</f>
        <v>7. 11. 2019</v>
      </c>
      <c r="K14" s="36"/>
      <c r="L14" s="61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21.84" customHeight="1">
      <c r="A15" s="36"/>
      <c r="B15" s="42"/>
      <c r="C15" s="36"/>
      <c r="D15" s="156" t="s">
        <v>180</v>
      </c>
      <c r="E15" s="36"/>
      <c r="F15" s="157" t="s">
        <v>971</v>
      </c>
      <c r="G15" s="36"/>
      <c r="H15" s="36"/>
      <c r="I15" s="158" t="s">
        <v>182</v>
      </c>
      <c r="J15" s="157" t="s">
        <v>183</v>
      </c>
      <c r="K15" s="36"/>
      <c r="L15" s="61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12" customHeight="1">
      <c r="A16" s="36"/>
      <c r="B16" s="42"/>
      <c r="C16" s="36"/>
      <c r="D16" s="150" t="s">
        <v>23</v>
      </c>
      <c r="E16" s="36"/>
      <c r="F16" s="36"/>
      <c r="G16" s="36"/>
      <c r="H16" s="36"/>
      <c r="I16" s="154" t="s">
        <v>24</v>
      </c>
      <c r="J16" s="139" t="str">
        <f>IF('Rekapitulace stavby'!AN10="","",'Rekapitulace stavby'!AN10)</f>
        <v/>
      </c>
      <c r="K16" s="36"/>
      <c r="L16" s="61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8" customHeight="1">
      <c r="A17" s="36"/>
      <c r="B17" s="42"/>
      <c r="C17" s="36"/>
      <c r="D17" s="36"/>
      <c r="E17" s="139" t="str">
        <f>IF('Rekapitulace stavby'!E11="","",'Rekapitulace stavby'!E11)</f>
        <v xml:space="preserve"> </v>
      </c>
      <c r="F17" s="36"/>
      <c r="G17" s="36"/>
      <c r="H17" s="36"/>
      <c r="I17" s="154" t="s">
        <v>25</v>
      </c>
      <c r="J17" s="139" t="str">
        <f>IF('Rekapitulace stavby'!AN11="","",'Rekapitulace stavby'!AN11)</f>
        <v/>
      </c>
      <c r="K17" s="36"/>
      <c r="L17" s="61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6.96" customHeight="1">
      <c r="A18" s="36"/>
      <c r="B18" s="42"/>
      <c r="C18" s="36"/>
      <c r="D18" s="36"/>
      <c r="E18" s="36"/>
      <c r="F18" s="36"/>
      <c r="G18" s="36"/>
      <c r="H18" s="36"/>
      <c r="I18" s="152"/>
      <c r="J18" s="36"/>
      <c r="K18" s="36"/>
      <c r="L18" s="61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12" customHeight="1">
      <c r="A19" s="36"/>
      <c r="B19" s="42"/>
      <c r="C19" s="36"/>
      <c r="D19" s="150" t="s">
        <v>26</v>
      </c>
      <c r="E19" s="36"/>
      <c r="F19" s="36"/>
      <c r="G19" s="36"/>
      <c r="H19" s="36"/>
      <c r="I19" s="154" t="s">
        <v>24</v>
      </c>
      <c r="J19" s="31" t="str">
        <f>'Rekapitulace stavby'!AN13</f>
        <v>Vyplň údaj</v>
      </c>
      <c r="K19" s="36"/>
      <c r="L19" s="61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8" customHeight="1">
      <c r="A20" s="36"/>
      <c r="B20" s="42"/>
      <c r="C20" s="36"/>
      <c r="D20" s="36"/>
      <c r="E20" s="31" t="str">
        <f>'Rekapitulace stavby'!E14</f>
        <v>Vyplň údaj</v>
      </c>
      <c r="F20" s="139"/>
      <c r="G20" s="139"/>
      <c r="H20" s="139"/>
      <c r="I20" s="154" t="s">
        <v>25</v>
      </c>
      <c r="J20" s="31" t="str">
        <f>'Rekapitulace stavby'!AN14</f>
        <v>Vyplň údaj</v>
      </c>
      <c r="K20" s="36"/>
      <c r="L20" s="61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6.96" customHeight="1">
      <c r="A21" s="36"/>
      <c r="B21" s="42"/>
      <c r="C21" s="36"/>
      <c r="D21" s="36"/>
      <c r="E21" s="36"/>
      <c r="F21" s="36"/>
      <c r="G21" s="36"/>
      <c r="H21" s="36"/>
      <c r="I21" s="152"/>
      <c r="J21" s="36"/>
      <c r="K21" s="36"/>
      <c r="L21" s="61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12" customHeight="1">
      <c r="A22" s="36"/>
      <c r="B22" s="42"/>
      <c r="C22" s="36"/>
      <c r="D22" s="150" t="s">
        <v>28</v>
      </c>
      <c r="E22" s="36"/>
      <c r="F22" s="36"/>
      <c r="G22" s="36"/>
      <c r="H22" s="36"/>
      <c r="I22" s="154" t="s">
        <v>24</v>
      </c>
      <c r="J22" s="139" t="str">
        <f>IF('Rekapitulace stavby'!AN16="","",'Rekapitulace stavby'!AN16)</f>
        <v/>
      </c>
      <c r="K22" s="36"/>
      <c r="L22" s="61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8" customHeight="1">
      <c r="A23" s="36"/>
      <c r="B23" s="42"/>
      <c r="C23" s="36"/>
      <c r="D23" s="36"/>
      <c r="E23" s="139" t="str">
        <f>IF('Rekapitulace stavby'!E17="","",'Rekapitulace stavby'!E17)</f>
        <v xml:space="preserve"> </v>
      </c>
      <c r="F23" s="36"/>
      <c r="G23" s="36"/>
      <c r="H23" s="36"/>
      <c r="I23" s="154" t="s">
        <v>25</v>
      </c>
      <c r="J23" s="139" t="str">
        <f>IF('Rekapitulace stavby'!AN17="","",'Rekapitulace stavby'!AN17)</f>
        <v/>
      </c>
      <c r="K23" s="36"/>
      <c r="L23" s="61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6.96" customHeight="1">
      <c r="A24" s="36"/>
      <c r="B24" s="42"/>
      <c r="C24" s="36"/>
      <c r="D24" s="36"/>
      <c r="E24" s="36"/>
      <c r="F24" s="36"/>
      <c r="G24" s="36"/>
      <c r="H24" s="36"/>
      <c r="I24" s="152"/>
      <c r="J24" s="36"/>
      <c r="K24" s="36"/>
      <c r="L24" s="61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12" customHeight="1">
      <c r="A25" s="36"/>
      <c r="B25" s="42"/>
      <c r="C25" s="36"/>
      <c r="D25" s="150" t="s">
        <v>30</v>
      </c>
      <c r="E25" s="36"/>
      <c r="F25" s="36"/>
      <c r="G25" s="36"/>
      <c r="H25" s="36"/>
      <c r="I25" s="154" t="s">
        <v>24</v>
      </c>
      <c r="J25" s="139" t="str">
        <f>IF('Rekapitulace stavby'!AN19="","",'Rekapitulace stavby'!AN19)</f>
        <v/>
      </c>
      <c r="K25" s="36"/>
      <c r="L25" s="61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8" customHeight="1">
      <c r="A26" s="36"/>
      <c r="B26" s="42"/>
      <c r="C26" s="36"/>
      <c r="D26" s="36"/>
      <c r="E26" s="139" t="str">
        <f>IF('Rekapitulace stavby'!E20="","",'Rekapitulace stavby'!E20)</f>
        <v xml:space="preserve"> </v>
      </c>
      <c r="F26" s="36"/>
      <c r="G26" s="36"/>
      <c r="H26" s="36"/>
      <c r="I26" s="154" t="s">
        <v>25</v>
      </c>
      <c r="J26" s="139" t="str">
        <f>IF('Rekapitulace stavby'!AN20="","",'Rekapitulace stavby'!AN20)</f>
        <v/>
      </c>
      <c r="K26" s="36"/>
      <c r="L26" s="61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2" customFormat="1" ht="6.96" customHeight="1">
      <c r="A27" s="36"/>
      <c r="B27" s="42"/>
      <c r="C27" s="36"/>
      <c r="D27" s="36"/>
      <c r="E27" s="36"/>
      <c r="F27" s="36"/>
      <c r="G27" s="36"/>
      <c r="H27" s="36"/>
      <c r="I27" s="152"/>
      <c r="J27" s="36"/>
      <c r="K27" s="36"/>
      <c r="L27" s="61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s="2" customFormat="1" ht="12" customHeight="1">
      <c r="A28" s="36"/>
      <c r="B28" s="42"/>
      <c r="C28" s="36"/>
      <c r="D28" s="150" t="s">
        <v>31</v>
      </c>
      <c r="E28" s="36"/>
      <c r="F28" s="36"/>
      <c r="G28" s="36"/>
      <c r="H28" s="36"/>
      <c r="I28" s="152"/>
      <c r="J28" s="36"/>
      <c r="K28" s="36"/>
      <c r="L28" s="61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8" customFormat="1" ht="16.5" customHeight="1">
      <c r="A29" s="159"/>
      <c r="B29" s="160"/>
      <c r="C29" s="159"/>
      <c r="D29" s="159"/>
      <c r="E29" s="161" t="s">
        <v>1</v>
      </c>
      <c r="F29" s="161"/>
      <c r="G29" s="161"/>
      <c r="H29" s="161"/>
      <c r="I29" s="162"/>
      <c r="J29" s="159"/>
      <c r="K29" s="159"/>
      <c r="L29" s="163"/>
      <c r="S29" s="159"/>
      <c r="T29" s="159"/>
      <c r="U29" s="159"/>
      <c r="V29" s="159"/>
      <c r="W29" s="159"/>
      <c r="X29" s="159"/>
      <c r="Y29" s="159"/>
      <c r="Z29" s="159"/>
      <c r="AA29" s="159"/>
      <c r="AB29" s="159"/>
      <c r="AC29" s="159"/>
      <c r="AD29" s="159"/>
      <c r="AE29" s="159"/>
    </row>
    <row r="30" s="2" customFormat="1" ht="6.96" customHeight="1">
      <c r="A30" s="36"/>
      <c r="B30" s="42"/>
      <c r="C30" s="36"/>
      <c r="D30" s="36"/>
      <c r="E30" s="36"/>
      <c r="F30" s="36"/>
      <c r="G30" s="36"/>
      <c r="H30" s="36"/>
      <c r="I30" s="152"/>
      <c r="J30" s="36"/>
      <c r="K30" s="36"/>
      <c r="L30" s="61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64"/>
      <c r="E31" s="164"/>
      <c r="F31" s="164"/>
      <c r="G31" s="164"/>
      <c r="H31" s="164"/>
      <c r="I31" s="165"/>
      <c r="J31" s="164"/>
      <c r="K31" s="164"/>
      <c r="L31" s="61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25.44" customHeight="1">
      <c r="A32" s="36"/>
      <c r="B32" s="42"/>
      <c r="C32" s="36"/>
      <c r="D32" s="166" t="s">
        <v>32</v>
      </c>
      <c r="E32" s="36"/>
      <c r="F32" s="36"/>
      <c r="G32" s="36"/>
      <c r="H32" s="36"/>
      <c r="I32" s="152"/>
      <c r="J32" s="167">
        <f>ROUND(J124, 2)</f>
        <v>0</v>
      </c>
      <c r="K32" s="36"/>
      <c r="L32" s="61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6.96" customHeight="1">
      <c r="A33" s="36"/>
      <c r="B33" s="42"/>
      <c r="C33" s="36"/>
      <c r="D33" s="164"/>
      <c r="E33" s="164"/>
      <c r="F33" s="164"/>
      <c r="G33" s="164"/>
      <c r="H33" s="164"/>
      <c r="I33" s="165"/>
      <c r="J33" s="164"/>
      <c r="K33" s="164"/>
      <c r="L33" s="61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36"/>
      <c r="F34" s="168" t="s">
        <v>34</v>
      </c>
      <c r="G34" s="36"/>
      <c r="H34" s="36"/>
      <c r="I34" s="169" t="s">
        <v>33</v>
      </c>
      <c r="J34" s="168" t="s">
        <v>35</v>
      </c>
      <c r="K34" s="36"/>
      <c r="L34" s="61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="2" customFormat="1" ht="14.4" customHeight="1">
      <c r="A35" s="36"/>
      <c r="B35" s="42"/>
      <c r="C35" s="36"/>
      <c r="D35" s="170" t="s">
        <v>36</v>
      </c>
      <c r="E35" s="150" t="s">
        <v>37</v>
      </c>
      <c r="F35" s="171">
        <f>ROUND((SUM(BE124:BE214)),  2)</f>
        <v>0</v>
      </c>
      <c r="G35" s="36"/>
      <c r="H35" s="36"/>
      <c r="I35" s="172">
        <v>0.20999999999999999</v>
      </c>
      <c r="J35" s="171">
        <f>ROUND(((SUM(BE124:BE214))*I35),  2)</f>
        <v>0</v>
      </c>
      <c r="K35" s="36"/>
      <c r="L35" s="61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="2" customFormat="1" ht="14.4" customHeight="1">
      <c r="A36" s="36"/>
      <c r="B36" s="42"/>
      <c r="C36" s="36"/>
      <c r="D36" s="36"/>
      <c r="E36" s="150" t="s">
        <v>38</v>
      </c>
      <c r="F36" s="171">
        <f>ROUND((SUM(BF124:BF214)),  2)</f>
        <v>0</v>
      </c>
      <c r="G36" s="36"/>
      <c r="H36" s="36"/>
      <c r="I36" s="172">
        <v>0.14999999999999999</v>
      </c>
      <c r="J36" s="171">
        <f>ROUND(((SUM(BF124:BF214))*I36),  2)</f>
        <v>0</v>
      </c>
      <c r="K36" s="36"/>
      <c r="L36" s="61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50" t="s">
        <v>39</v>
      </c>
      <c r="F37" s="171">
        <f>ROUND((SUM(BG124:BG214)),  2)</f>
        <v>0</v>
      </c>
      <c r="G37" s="36"/>
      <c r="H37" s="36"/>
      <c r="I37" s="172">
        <v>0.20999999999999999</v>
      </c>
      <c r="J37" s="171">
        <f>0</f>
        <v>0</v>
      </c>
      <c r="K37" s="36"/>
      <c r="L37" s="61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hidden="1" s="2" customFormat="1" ht="14.4" customHeight="1">
      <c r="A38" s="36"/>
      <c r="B38" s="42"/>
      <c r="C38" s="36"/>
      <c r="D38" s="36"/>
      <c r="E38" s="150" t="s">
        <v>40</v>
      </c>
      <c r="F38" s="171">
        <f>ROUND((SUM(BH124:BH214)),  2)</f>
        <v>0</v>
      </c>
      <c r="G38" s="36"/>
      <c r="H38" s="36"/>
      <c r="I38" s="172">
        <v>0.14999999999999999</v>
      </c>
      <c r="J38" s="171">
        <f>0</f>
        <v>0</v>
      </c>
      <c r="K38" s="36"/>
      <c r="L38" s="61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hidden="1" s="2" customFormat="1" ht="14.4" customHeight="1">
      <c r="A39" s="36"/>
      <c r="B39" s="42"/>
      <c r="C39" s="36"/>
      <c r="D39" s="36"/>
      <c r="E39" s="150" t="s">
        <v>41</v>
      </c>
      <c r="F39" s="171">
        <f>ROUND((SUM(BI124:BI214)),  2)</f>
        <v>0</v>
      </c>
      <c r="G39" s="36"/>
      <c r="H39" s="36"/>
      <c r="I39" s="172">
        <v>0</v>
      </c>
      <c r="J39" s="171">
        <f>0</f>
        <v>0</v>
      </c>
      <c r="K39" s="36"/>
      <c r="L39" s="61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6.96" customHeight="1">
      <c r="A40" s="36"/>
      <c r="B40" s="42"/>
      <c r="C40" s="36"/>
      <c r="D40" s="36"/>
      <c r="E40" s="36"/>
      <c r="F40" s="36"/>
      <c r="G40" s="36"/>
      <c r="H40" s="36"/>
      <c r="I40" s="152"/>
      <c r="J40" s="36"/>
      <c r="K40" s="36"/>
      <c r="L40" s="61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2" customFormat="1" ht="25.44" customHeight="1">
      <c r="A41" s="36"/>
      <c r="B41" s="42"/>
      <c r="C41" s="173"/>
      <c r="D41" s="174" t="s">
        <v>42</v>
      </c>
      <c r="E41" s="175"/>
      <c r="F41" s="175"/>
      <c r="G41" s="176" t="s">
        <v>43</v>
      </c>
      <c r="H41" s="177" t="s">
        <v>44</v>
      </c>
      <c r="I41" s="178"/>
      <c r="J41" s="179">
        <f>SUM(J32:J39)</f>
        <v>0</v>
      </c>
      <c r="K41" s="180"/>
      <c r="L41" s="61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s="2" customFormat="1" ht="14.4" customHeight="1">
      <c r="A42" s="36"/>
      <c r="B42" s="42"/>
      <c r="C42" s="36"/>
      <c r="D42" s="36"/>
      <c r="E42" s="36"/>
      <c r="F42" s="36"/>
      <c r="G42" s="36"/>
      <c r="H42" s="36"/>
      <c r="I42" s="152"/>
      <c r="J42" s="36"/>
      <c r="K42" s="36"/>
      <c r="L42" s="61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3" s="1" customFormat="1" ht="14.4" customHeight="1">
      <c r="B43" s="18"/>
      <c r="I43" s="144"/>
      <c r="L43" s="18"/>
    </row>
    <row r="44" s="1" customFormat="1" ht="14.4" customHeight="1">
      <c r="B44" s="18"/>
      <c r="I44" s="144"/>
      <c r="L44" s="18"/>
    </row>
    <row r="45" s="1" customFormat="1" ht="14.4" customHeight="1">
      <c r="B45" s="18"/>
      <c r="I45" s="144"/>
      <c r="L45" s="18"/>
    </row>
    <row r="46" s="1" customFormat="1" ht="14.4" customHeight="1">
      <c r="B46" s="18"/>
      <c r="I46" s="144"/>
      <c r="L46" s="18"/>
    </row>
    <row r="47" s="1" customFormat="1" ht="14.4" customHeight="1">
      <c r="B47" s="18"/>
      <c r="I47" s="144"/>
      <c r="L47" s="18"/>
    </row>
    <row r="48" s="1" customFormat="1" ht="14.4" customHeight="1">
      <c r="B48" s="18"/>
      <c r="I48" s="144"/>
      <c r="L48" s="18"/>
    </row>
    <row r="49" s="2" customFormat="1" ht="14.4" customHeight="1">
      <c r="B49" s="61"/>
      <c r="D49" s="181" t="s">
        <v>45</v>
      </c>
      <c r="E49" s="182"/>
      <c r="F49" s="182"/>
      <c r="G49" s="181" t="s">
        <v>46</v>
      </c>
      <c r="H49" s="182"/>
      <c r="I49" s="183"/>
      <c r="J49" s="182"/>
      <c r="K49" s="182"/>
      <c r="L49" s="61"/>
    </row>
    <row r="50">
      <c r="B50" s="18"/>
      <c r="L50" s="18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 s="2" customFormat="1">
      <c r="A60" s="36"/>
      <c r="B60" s="42"/>
      <c r="C60" s="36"/>
      <c r="D60" s="184" t="s">
        <v>47</v>
      </c>
      <c r="E60" s="185"/>
      <c r="F60" s="186" t="s">
        <v>48</v>
      </c>
      <c r="G60" s="184" t="s">
        <v>47</v>
      </c>
      <c r="H60" s="185"/>
      <c r="I60" s="187"/>
      <c r="J60" s="188" t="s">
        <v>48</v>
      </c>
      <c r="K60" s="185"/>
      <c r="L60" s="61"/>
      <c r="S60" s="36"/>
      <c r="T60" s="36"/>
      <c r="U60" s="36"/>
      <c r="V60" s="36"/>
      <c r="W60" s="36"/>
      <c r="X60" s="36"/>
      <c r="Y60" s="36"/>
      <c r="Z60" s="36"/>
      <c r="AA60" s="36"/>
      <c r="AB60" s="36"/>
      <c r="AC60" s="36"/>
      <c r="AD60" s="36"/>
      <c r="AE60" s="36"/>
    </row>
    <row r="61">
      <c r="B61" s="18"/>
      <c r="L61" s="18"/>
    </row>
    <row r="62">
      <c r="B62" s="18"/>
      <c r="L62" s="18"/>
    </row>
    <row r="63">
      <c r="B63" s="18"/>
      <c r="L63" s="18"/>
    </row>
    <row r="64" s="2" customFormat="1">
      <c r="A64" s="36"/>
      <c r="B64" s="42"/>
      <c r="C64" s="36"/>
      <c r="D64" s="181" t="s">
        <v>49</v>
      </c>
      <c r="E64" s="189"/>
      <c r="F64" s="189"/>
      <c r="G64" s="181" t="s">
        <v>50</v>
      </c>
      <c r="H64" s="189"/>
      <c r="I64" s="190"/>
      <c r="J64" s="189"/>
      <c r="K64" s="189"/>
      <c r="L64" s="61"/>
      <c r="S64" s="36"/>
      <c r="T64" s="36"/>
      <c r="U64" s="36"/>
      <c r="V64" s="36"/>
      <c r="W64" s="36"/>
      <c r="X64" s="36"/>
      <c r="Y64" s="36"/>
      <c r="Z64" s="36"/>
      <c r="AA64" s="36"/>
      <c r="AB64" s="36"/>
      <c r="AC64" s="36"/>
      <c r="AD64" s="36"/>
      <c r="AE64" s="36"/>
    </row>
    <row r="65">
      <c r="B65" s="18"/>
      <c r="L65" s="18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 s="2" customFormat="1">
      <c r="A75" s="36"/>
      <c r="B75" s="42"/>
      <c r="C75" s="36"/>
      <c r="D75" s="184" t="s">
        <v>47</v>
      </c>
      <c r="E75" s="185"/>
      <c r="F75" s="186" t="s">
        <v>48</v>
      </c>
      <c r="G75" s="184" t="s">
        <v>47</v>
      </c>
      <c r="H75" s="185"/>
      <c r="I75" s="187"/>
      <c r="J75" s="188" t="s">
        <v>48</v>
      </c>
      <c r="K75" s="185"/>
      <c r="L75" s="61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="2" customFormat="1" ht="14.4" customHeight="1">
      <c r="A76" s="36"/>
      <c r="B76" s="191"/>
      <c r="C76" s="192"/>
      <c r="D76" s="192"/>
      <c r="E76" s="192"/>
      <c r="F76" s="192"/>
      <c r="G76" s="192"/>
      <c r="H76" s="192"/>
      <c r="I76" s="193"/>
      <c r="J76" s="192"/>
      <c r="K76" s="192"/>
      <c r="L76" s="61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80" s="2" customFormat="1" ht="6.96" customHeight="1">
      <c r="A80" s="36"/>
      <c r="B80" s="194"/>
      <c r="C80" s="195"/>
      <c r="D80" s="195"/>
      <c r="E80" s="195"/>
      <c r="F80" s="195"/>
      <c r="G80" s="195"/>
      <c r="H80" s="195"/>
      <c r="I80" s="196"/>
      <c r="J80" s="195"/>
      <c r="K80" s="195"/>
      <c r="L80" s="61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="2" customFormat="1" ht="24.96" customHeight="1">
      <c r="A81" s="36"/>
      <c r="B81" s="37"/>
      <c r="C81" s="21" t="s">
        <v>184</v>
      </c>
      <c r="D81" s="38"/>
      <c r="E81" s="38"/>
      <c r="F81" s="38"/>
      <c r="G81" s="38"/>
      <c r="H81" s="38"/>
      <c r="I81" s="152"/>
      <c r="J81" s="38"/>
      <c r="K81" s="38"/>
      <c r="L81" s="61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6.96" customHeight="1">
      <c r="A82" s="36"/>
      <c r="B82" s="37"/>
      <c r="C82" s="38"/>
      <c r="D82" s="38"/>
      <c r="E82" s="38"/>
      <c r="F82" s="38"/>
      <c r="G82" s="38"/>
      <c r="H82" s="38"/>
      <c r="I82" s="152"/>
      <c r="J82" s="38"/>
      <c r="K82" s="38"/>
      <c r="L82" s="61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12" customHeight="1">
      <c r="A83" s="36"/>
      <c r="B83" s="37"/>
      <c r="C83" s="30" t="s">
        <v>15</v>
      </c>
      <c r="D83" s="38"/>
      <c r="E83" s="38"/>
      <c r="F83" s="38"/>
      <c r="G83" s="38"/>
      <c r="H83" s="38"/>
      <c r="I83" s="152"/>
      <c r="J83" s="38"/>
      <c r="K83" s="38"/>
      <c r="L83" s="61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6.5" customHeight="1">
      <c r="A84" s="36"/>
      <c r="B84" s="37"/>
      <c r="C84" s="38"/>
      <c r="D84" s="38"/>
      <c r="E84" s="197" t="str">
        <f>E7</f>
        <v>,,Úprava projektové dokumentace na stavbu Modernizace silnice II/298 Býšť - hranice kraje, km 9,700</v>
      </c>
      <c r="F84" s="30"/>
      <c r="G84" s="30"/>
      <c r="H84" s="30"/>
      <c r="I84" s="152"/>
      <c r="J84" s="38"/>
      <c r="K84" s="38"/>
      <c r="L84" s="61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1" customFormat="1" ht="12" customHeight="1">
      <c r="B85" s="19"/>
      <c r="C85" s="30" t="s">
        <v>178</v>
      </c>
      <c r="D85" s="20"/>
      <c r="E85" s="20"/>
      <c r="F85" s="20"/>
      <c r="G85" s="20"/>
      <c r="H85" s="20"/>
      <c r="I85" s="144"/>
      <c r="J85" s="20"/>
      <c r="K85" s="20"/>
      <c r="L85" s="18"/>
    </row>
    <row r="86" s="2" customFormat="1" ht="16.5" customHeight="1">
      <c r="A86" s="36"/>
      <c r="B86" s="37"/>
      <c r="C86" s="38"/>
      <c r="D86" s="38"/>
      <c r="E86" s="197" t="s">
        <v>967</v>
      </c>
      <c r="F86" s="38"/>
      <c r="G86" s="38"/>
      <c r="H86" s="38"/>
      <c r="I86" s="152"/>
      <c r="J86" s="38"/>
      <c r="K86" s="38"/>
      <c r="L86" s="61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="2" customFormat="1" ht="12" customHeight="1">
      <c r="A87" s="36"/>
      <c r="B87" s="37"/>
      <c r="C87" s="30" t="s">
        <v>302</v>
      </c>
      <c r="D87" s="38"/>
      <c r="E87" s="38"/>
      <c r="F87" s="38"/>
      <c r="G87" s="38"/>
      <c r="H87" s="38"/>
      <c r="I87" s="152"/>
      <c r="J87" s="38"/>
      <c r="K87" s="38"/>
      <c r="L87" s="61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2" customFormat="1" ht="16.5" customHeight="1">
      <c r="A88" s="36"/>
      <c r="B88" s="37"/>
      <c r="C88" s="38"/>
      <c r="D88" s="38"/>
      <c r="E88" s="74" t="str">
        <f>E11</f>
        <v>SO 141.3 - Propustek 3 v km 4,010 53 - způsobilé výdaje na hlavní aktivitu projektu</v>
      </c>
      <c r="F88" s="38"/>
      <c r="G88" s="38"/>
      <c r="H88" s="38"/>
      <c r="I88" s="152"/>
      <c r="J88" s="38"/>
      <c r="K88" s="38"/>
      <c r="L88" s="61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="2" customFormat="1" ht="6.96" customHeight="1">
      <c r="A89" s="36"/>
      <c r="B89" s="37"/>
      <c r="C89" s="38"/>
      <c r="D89" s="38"/>
      <c r="E89" s="38"/>
      <c r="F89" s="38"/>
      <c r="G89" s="38"/>
      <c r="H89" s="38"/>
      <c r="I89" s="152"/>
      <c r="J89" s="38"/>
      <c r="K89" s="38"/>
      <c r="L89" s="61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="2" customFormat="1" ht="12" customHeight="1">
      <c r="A90" s="36"/>
      <c r="B90" s="37"/>
      <c r="C90" s="30" t="s">
        <v>19</v>
      </c>
      <c r="D90" s="38"/>
      <c r="E90" s="38"/>
      <c r="F90" s="25" t="str">
        <f>F14</f>
        <v xml:space="preserve"> </v>
      </c>
      <c r="G90" s="38"/>
      <c r="H90" s="38"/>
      <c r="I90" s="154" t="s">
        <v>21</v>
      </c>
      <c r="J90" s="77" t="str">
        <f>IF(J14="","",J14)</f>
        <v>7. 11. 2019</v>
      </c>
      <c r="K90" s="38"/>
      <c r="L90" s="61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="2" customFormat="1" ht="6.96" customHeight="1">
      <c r="A91" s="36"/>
      <c r="B91" s="37"/>
      <c r="C91" s="38"/>
      <c r="D91" s="38"/>
      <c r="E91" s="38"/>
      <c r="F91" s="38"/>
      <c r="G91" s="38"/>
      <c r="H91" s="38"/>
      <c r="I91" s="152"/>
      <c r="J91" s="38"/>
      <c r="K91" s="38"/>
      <c r="L91" s="61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="2" customFormat="1" ht="15.15" customHeight="1">
      <c r="A92" s="36"/>
      <c r="B92" s="37"/>
      <c r="C92" s="30" t="s">
        <v>23</v>
      </c>
      <c r="D92" s="38"/>
      <c r="E92" s="38"/>
      <c r="F92" s="25" t="str">
        <f>E17</f>
        <v xml:space="preserve"> </v>
      </c>
      <c r="G92" s="38"/>
      <c r="H92" s="38"/>
      <c r="I92" s="154" t="s">
        <v>28</v>
      </c>
      <c r="J92" s="34" t="str">
        <f>E23</f>
        <v xml:space="preserve"> </v>
      </c>
      <c r="K92" s="38"/>
      <c r="L92" s="61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="2" customFormat="1" ht="15.15" customHeight="1">
      <c r="A93" s="36"/>
      <c r="B93" s="37"/>
      <c r="C93" s="30" t="s">
        <v>26</v>
      </c>
      <c r="D93" s="38"/>
      <c r="E93" s="38"/>
      <c r="F93" s="25" t="str">
        <f>IF(E20="","",E20)</f>
        <v>Vyplň údaj</v>
      </c>
      <c r="G93" s="38"/>
      <c r="H93" s="38"/>
      <c r="I93" s="154" t="s">
        <v>30</v>
      </c>
      <c r="J93" s="34" t="str">
        <f>E26</f>
        <v xml:space="preserve"> </v>
      </c>
      <c r="K93" s="38"/>
      <c r="L93" s="61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="2" customFormat="1" ht="10.32" customHeight="1">
      <c r="A94" s="36"/>
      <c r="B94" s="37"/>
      <c r="C94" s="38"/>
      <c r="D94" s="38"/>
      <c r="E94" s="38"/>
      <c r="F94" s="38"/>
      <c r="G94" s="38"/>
      <c r="H94" s="38"/>
      <c r="I94" s="152"/>
      <c r="J94" s="38"/>
      <c r="K94" s="38"/>
      <c r="L94" s="61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="2" customFormat="1" ht="29.28" customHeight="1">
      <c r="A95" s="36"/>
      <c r="B95" s="37"/>
      <c r="C95" s="198" t="s">
        <v>185</v>
      </c>
      <c r="D95" s="199"/>
      <c r="E95" s="199"/>
      <c r="F95" s="199"/>
      <c r="G95" s="199"/>
      <c r="H95" s="199"/>
      <c r="I95" s="200"/>
      <c r="J95" s="201" t="s">
        <v>186</v>
      </c>
      <c r="K95" s="199"/>
      <c r="L95" s="61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="2" customFormat="1" ht="10.32" customHeight="1">
      <c r="A96" s="36"/>
      <c r="B96" s="37"/>
      <c r="C96" s="38"/>
      <c r="D96" s="38"/>
      <c r="E96" s="38"/>
      <c r="F96" s="38"/>
      <c r="G96" s="38"/>
      <c r="H96" s="38"/>
      <c r="I96" s="152"/>
      <c r="J96" s="38"/>
      <c r="K96" s="38"/>
      <c r="L96" s="61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</row>
    <row r="97" s="2" customFormat="1" ht="22.8" customHeight="1">
      <c r="A97" s="36"/>
      <c r="B97" s="37"/>
      <c r="C97" s="202" t="s">
        <v>187</v>
      </c>
      <c r="D97" s="38"/>
      <c r="E97" s="38"/>
      <c r="F97" s="38"/>
      <c r="G97" s="38"/>
      <c r="H97" s="38"/>
      <c r="I97" s="152"/>
      <c r="J97" s="108">
        <f>J124</f>
        <v>0</v>
      </c>
      <c r="K97" s="38"/>
      <c r="L97" s="61"/>
      <c r="S97" s="36"/>
      <c r="T97" s="36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U97" s="15" t="s">
        <v>82</v>
      </c>
    </row>
    <row r="98" s="9" customFormat="1" ht="24.96" customHeight="1">
      <c r="A98" s="9"/>
      <c r="B98" s="203"/>
      <c r="C98" s="204"/>
      <c r="D98" s="205" t="s">
        <v>188</v>
      </c>
      <c r="E98" s="206"/>
      <c r="F98" s="206"/>
      <c r="G98" s="206"/>
      <c r="H98" s="206"/>
      <c r="I98" s="207"/>
      <c r="J98" s="208">
        <f>J125</f>
        <v>0</v>
      </c>
      <c r="K98" s="204"/>
      <c r="L98" s="209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9" customFormat="1" ht="24.96" customHeight="1">
      <c r="A99" s="9"/>
      <c r="B99" s="203"/>
      <c r="C99" s="204"/>
      <c r="D99" s="205" t="s">
        <v>253</v>
      </c>
      <c r="E99" s="206"/>
      <c r="F99" s="206"/>
      <c r="G99" s="206"/>
      <c r="H99" s="206"/>
      <c r="I99" s="207"/>
      <c r="J99" s="208">
        <f>J137</f>
        <v>0</v>
      </c>
      <c r="K99" s="204"/>
      <c r="L99" s="209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203"/>
      <c r="C100" s="204"/>
      <c r="D100" s="205" t="s">
        <v>490</v>
      </c>
      <c r="E100" s="206"/>
      <c r="F100" s="206"/>
      <c r="G100" s="206"/>
      <c r="H100" s="206"/>
      <c r="I100" s="207"/>
      <c r="J100" s="208">
        <f>J173</f>
        <v>0</v>
      </c>
      <c r="K100" s="204"/>
      <c r="L100" s="209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9" customFormat="1" ht="24.96" customHeight="1">
      <c r="A101" s="9"/>
      <c r="B101" s="203"/>
      <c r="C101" s="204"/>
      <c r="D101" s="205" t="s">
        <v>491</v>
      </c>
      <c r="E101" s="206"/>
      <c r="F101" s="206"/>
      <c r="G101" s="206"/>
      <c r="H101" s="206"/>
      <c r="I101" s="207"/>
      <c r="J101" s="208">
        <f>J195</f>
        <v>0</v>
      </c>
      <c r="K101" s="204"/>
      <c r="L101" s="209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9" customFormat="1" ht="24.96" customHeight="1">
      <c r="A102" s="9"/>
      <c r="B102" s="203"/>
      <c r="C102" s="204"/>
      <c r="D102" s="205" t="s">
        <v>254</v>
      </c>
      <c r="E102" s="206"/>
      <c r="F102" s="206"/>
      <c r="G102" s="206"/>
      <c r="H102" s="206"/>
      <c r="I102" s="207"/>
      <c r="J102" s="208">
        <f>J200</f>
        <v>0</v>
      </c>
      <c r="K102" s="204"/>
      <c r="L102" s="209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2" customFormat="1" ht="21.84" customHeight="1">
      <c r="A103" s="36"/>
      <c r="B103" s="37"/>
      <c r="C103" s="38"/>
      <c r="D103" s="38"/>
      <c r="E103" s="38"/>
      <c r="F103" s="38"/>
      <c r="G103" s="38"/>
      <c r="H103" s="38"/>
      <c r="I103" s="152"/>
      <c r="J103" s="38"/>
      <c r="K103" s="38"/>
      <c r="L103" s="61"/>
      <c r="S103" s="36"/>
      <c r="T103" s="36"/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</row>
    <row r="104" s="2" customFormat="1" ht="6.96" customHeight="1">
      <c r="A104" s="36"/>
      <c r="B104" s="64"/>
      <c r="C104" s="65"/>
      <c r="D104" s="65"/>
      <c r="E104" s="65"/>
      <c r="F104" s="65"/>
      <c r="G104" s="65"/>
      <c r="H104" s="65"/>
      <c r="I104" s="193"/>
      <c r="J104" s="65"/>
      <c r="K104" s="65"/>
      <c r="L104" s="61"/>
      <c r="S104" s="36"/>
      <c r="T104" s="36"/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</row>
    <row r="108" s="2" customFormat="1" ht="6.96" customHeight="1">
      <c r="A108" s="36"/>
      <c r="B108" s="66"/>
      <c r="C108" s="67"/>
      <c r="D108" s="67"/>
      <c r="E108" s="67"/>
      <c r="F108" s="67"/>
      <c r="G108" s="67"/>
      <c r="H108" s="67"/>
      <c r="I108" s="196"/>
      <c r="J108" s="67"/>
      <c r="K108" s="67"/>
      <c r="L108" s="61"/>
      <c r="S108" s="36"/>
      <c r="T108" s="36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</row>
    <row r="109" s="2" customFormat="1" ht="24.96" customHeight="1">
      <c r="A109" s="36"/>
      <c r="B109" s="37"/>
      <c r="C109" s="21" t="s">
        <v>189</v>
      </c>
      <c r="D109" s="38"/>
      <c r="E109" s="38"/>
      <c r="F109" s="38"/>
      <c r="G109" s="38"/>
      <c r="H109" s="38"/>
      <c r="I109" s="152"/>
      <c r="J109" s="38"/>
      <c r="K109" s="38"/>
      <c r="L109" s="61"/>
      <c r="S109" s="36"/>
      <c r="T109" s="36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</row>
    <row r="110" s="2" customFormat="1" ht="6.96" customHeight="1">
      <c r="A110" s="36"/>
      <c r="B110" s="37"/>
      <c r="C110" s="38"/>
      <c r="D110" s="38"/>
      <c r="E110" s="38"/>
      <c r="F110" s="38"/>
      <c r="G110" s="38"/>
      <c r="H110" s="38"/>
      <c r="I110" s="152"/>
      <c r="J110" s="38"/>
      <c r="K110" s="38"/>
      <c r="L110" s="61"/>
      <c r="S110" s="36"/>
      <c r="T110" s="36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</row>
    <row r="111" s="2" customFormat="1" ht="12" customHeight="1">
      <c r="A111" s="36"/>
      <c r="B111" s="37"/>
      <c r="C111" s="30" t="s">
        <v>15</v>
      </c>
      <c r="D111" s="38"/>
      <c r="E111" s="38"/>
      <c r="F111" s="38"/>
      <c r="G111" s="38"/>
      <c r="H111" s="38"/>
      <c r="I111" s="152"/>
      <c r="J111" s="38"/>
      <c r="K111" s="38"/>
      <c r="L111" s="61"/>
      <c r="S111" s="36"/>
      <c r="T111" s="36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</row>
    <row r="112" s="2" customFormat="1" ht="16.5" customHeight="1">
      <c r="A112" s="36"/>
      <c r="B112" s="37"/>
      <c r="C112" s="38"/>
      <c r="D112" s="38"/>
      <c r="E112" s="197" t="str">
        <f>E7</f>
        <v>,,Úprava projektové dokumentace na stavbu Modernizace silnice II/298 Býšť - hranice kraje, km 9,700</v>
      </c>
      <c r="F112" s="30"/>
      <c r="G112" s="30"/>
      <c r="H112" s="30"/>
      <c r="I112" s="152"/>
      <c r="J112" s="38"/>
      <c r="K112" s="38"/>
      <c r="L112" s="61"/>
      <c r="S112" s="36"/>
      <c r="T112" s="36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</row>
    <row r="113" s="1" customFormat="1" ht="12" customHeight="1">
      <c r="B113" s="19"/>
      <c r="C113" s="30" t="s">
        <v>178</v>
      </c>
      <c r="D113" s="20"/>
      <c r="E113" s="20"/>
      <c r="F113" s="20"/>
      <c r="G113" s="20"/>
      <c r="H113" s="20"/>
      <c r="I113" s="144"/>
      <c r="J113" s="20"/>
      <c r="K113" s="20"/>
      <c r="L113" s="18"/>
    </row>
    <row r="114" s="2" customFormat="1" ht="16.5" customHeight="1">
      <c r="A114" s="36"/>
      <c r="B114" s="37"/>
      <c r="C114" s="38"/>
      <c r="D114" s="38"/>
      <c r="E114" s="197" t="s">
        <v>967</v>
      </c>
      <c r="F114" s="38"/>
      <c r="G114" s="38"/>
      <c r="H114" s="38"/>
      <c r="I114" s="152"/>
      <c r="J114" s="38"/>
      <c r="K114" s="38"/>
      <c r="L114" s="61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</row>
    <row r="115" s="2" customFormat="1" ht="12" customHeight="1">
      <c r="A115" s="36"/>
      <c r="B115" s="37"/>
      <c r="C115" s="30" t="s">
        <v>302</v>
      </c>
      <c r="D115" s="38"/>
      <c r="E115" s="38"/>
      <c r="F115" s="38"/>
      <c r="G115" s="38"/>
      <c r="H115" s="38"/>
      <c r="I115" s="152"/>
      <c r="J115" s="38"/>
      <c r="K115" s="38"/>
      <c r="L115" s="61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</row>
    <row r="116" s="2" customFormat="1" ht="16.5" customHeight="1">
      <c r="A116" s="36"/>
      <c r="B116" s="37"/>
      <c r="C116" s="38"/>
      <c r="D116" s="38"/>
      <c r="E116" s="74" t="str">
        <f>E11</f>
        <v>SO 141.3 - Propustek 3 v km 4,010 53 - způsobilé výdaje na hlavní aktivitu projektu</v>
      </c>
      <c r="F116" s="38"/>
      <c r="G116" s="38"/>
      <c r="H116" s="38"/>
      <c r="I116" s="152"/>
      <c r="J116" s="38"/>
      <c r="K116" s="38"/>
      <c r="L116" s="61"/>
      <c r="S116" s="36"/>
      <c r="T116" s="36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</row>
    <row r="117" s="2" customFormat="1" ht="6.96" customHeight="1">
      <c r="A117" s="36"/>
      <c r="B117" s="37"/>
      <c r="C117" s="38"/>
      <c r="D117" s="38"/>
      <c r="E117" s="38"/>
      <c r="F117" s="38"/>
      <c r="G117" s="38"/>
      <c r="H117" s="38"/>
      <c r="I117" s="152"/>
      <c r="J117" s="38"/>
      <c r="K117" s="38"/>
      <c r="L117" s="61"/>
      <c r="S117" s="36"/>
      <c r="T117" s="36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</row>
    <row r="118" s="2" customFormat="1" ht="12" customHeight="1">
      <c r="A118" s="36"/>
      <c r="B118" s="37"/>
      <c r="C118" s="30" t="s">
        <v>19</v>
      </c>
      <c r="D118" s="38"/>
      <c r="E118" s="38"/>
      <c r="F118" s="25" t="str">
        <f>F14</f>
        <v xml:space="preserve"> </v>
      </c>
      <c r="G118" s="38"/>
      <c r="H118" s="38"/>
      <c r="I118" s="154" t="s">
        <v>21</v>
      </c>
      <c r="J118" s="77" t="str">
        <f>IF(J14="","",J14)</f>
        <v>7. 11. 2019</v>
      </c>
      <c r="K118" s="38"/>
      <c r="L118" s="61"/>
      <c r="S118" s="36"/>
      <c r="T118" s="36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</row>
    <row r="119" s="2" customFormat="1" ht="6.96" customHeight="1">
      <c r="A119" s="36"/>
      <c r="B119" s="37"/>
      <c r="C119" s="38"/>
      <c r="D119" s="38"/>
      <c r="E119" s="38"/>
      <c r="F119" s="38"/>
      <c r="G119" s="38"/>
      <c r="H119" s="38"/>
      <c r="I119" s="152"/>
      <c r="J119" s="38"/>
      <c r="K119" s="38"/>
      <c r="L119" s="61"/>
      <c r="S119" s="36"/>
      <c r="T119" s="36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</row>
    <row r="120" s="2" customFormat="1" ht="15.15" customHeight="1">
      <c r="A120" s="36"/>
      <c r="B120" s="37"/>
      <c r="C120" s="30" t="s">
        <v>23</v>
      </c>
      <c r="D120" s="38"/>
      <c r="E120" s="38"/>
      <c r="F120" s="25" t="str">
        <f>E17</f>
        <v xml:space="preserve"> </v>
      </c>
      <c r="G120" s="38"/>
      <c r="H120" s="38"/>
      <c r="I120" s="154" t="s">
        <v>28</v>
      </c>
      <c r="J120" s="34" t="str">
        <f>E23</f>
        <v xml:space="preserve"> </v>
      </c>
      <c r="K120" s="38"/>
      <c r="L120" s="61"/>
      <c r="S120" s="36"/>
      <c r="T120" s="36"/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</row>
    <row r="121" s="2" customFormat="1" ht="15.15" customHeight="1">
      <c r="A121" s="36"/>
      <c r="B121" s="37"/>
      <c r="C121" s="30" t="s">
        <v>26</v>
      </c>
      <c r="D121" s="38"/>
      <c r="E121" s="38"/>
      <c r="F121" s="25" t="str">
        <f>IF(E20="","",E20)</f>
        <v>Vyplň údaj</v>
      </c>
      <c r="G121" s="38"/>
      <c r="H121" s="38"/>
      <c r="I121" s="154" t="s">
        <v>30</v>
      </c>
      <c r="J121" s="34" t="str">
        <f>E26</f>
        <v xml:space="preserve"> </v>
      </c>
      <c r="K121" s="38"/>
      <c r="L121" s="61"/>
      <c r="S121" s="36"/>
      <c r="T121" s="36"/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</row>
    <row r="122" s="2" customFormat="1" ht="10.32" customHeight="1">
      <c r="A122" s="36"/>
      <c r="B122" s="37"/>
      <c r="C122" s="38"/>
      <c r="D122" s="38"/>
      <c r="E122" s="38"/>
      <c r="F122" s="38"/>
      <c r="G122" s="38"/>
      <c r="H122" s="38"/>
      <c r="I122" s="152"/>
      <c r="J122" s="38"/>
      <c r="K122" s="38"/>
      <c r="L122" s="61"/>
      <c r="S122" s="36"/>
      <c r="T122" s="36"/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</row>
    <row r="123" s="10" customFormat="1" ht="29.28" customHeight="1">
      <c r="A123" s="210"/>
      <c r="B123" s="211"/>
      <c r="C123" s="212" t="s">
        <v>190</v>
      </c>
      <c r="D123" s="213" t="s">
        <v>57</v>
      </c>
      <c r="E123" s="213" t="s">
        <v>53</v>
      </c>
      <c r="F123" s="213" t="s">
        <v>54</v>
      </c>
      <c r="G123" s="213" t="s">
        <v>191</v>
      </c>
      <c r="H123" s="213" t="s">
        <v>192</v>
      </c>
      <c r="I123" s="214" t="s">
        <v>193</v>
      </c>
      <c r="J123" s="213" t="s">
        <v>186</v>
      </c>
      <c r="K123" s="215" t="s">
        <v>194</v>
      </c>
      <c r="L123" s="216"/>
      <c r="M123" s="98" t="s">
        <v>1</v>
      </c>
      <c r="N123" s="99" t="s">
        <v>36</v>
      </c>
      <c r="O123" s="99" t="s">
        <v>195</v>
      </c>
      <c r="P123" s="99" t="s">
        <v>196</v>
      </c>
      <c r="Q123" s="99" t="s">
        <v>197</v>
      </c>
      <c r="R123" s="99" t="s">
        <v>198</v>
      </c>
      <c r="S123" s="99" t="s">
        <v>199</v>
      </c>
      <c r="T123" s="100" t="s">
        <v>200</v>
      </c>
      <c r="U123" s="210"/>
      <c r="V123" s="210"/>
      <c r="W123" s="210"/>
      <c r="X123" s="210"/>
      <c r="Y123" s="210"/>
      <c r="Z123" s="210"/>
      <c r="AA123" s="210"/>
      <c r="AB123" s="210"/>
      <c r="AC123" s="210"/>
      <c r="AD123" s="210"/>
      <c r="AE123" s="210"/>
    </row>
    <row r="124" s="2" customFormat="1" ht="22.8" customHeight="1">
      <c r="A124" s="36"/>
      <c r="B124" s="37"/>
      <c r="C124" s="105" t="s">
        <v>201</v>
      </c>
      <c r="D124" s="38"/>
      <c r="E124" s="38"/>
      <c r="F124" s="38"/>
      <c r="G124" s="38"/>
      <c r="H124" s="38"/>
      <c r="I124" s="152"/>
      <c r="J124" s="217">
        <f>BK124</f>
        <v>0</v>
      </c>
      <c r="K124" s="38"/>
      <c r="L124" s="42"/>
      <c r="M124" s="101"/>
      <c r="N124" s="218"/>
      <c r="O124" s="102"/>
      <c r="P124" s="219">
        <f>P125+P137+P173+P195+P200</f>
        <v>0</v>
      </c>
      <c r="Q124" s="102"/>
      <c r="R124" s="219">
        <f>R125+R137+R173+R195+R200</f>
        <v>0</v>
      </c>
      <c r="S124" s="102"/>
      <c r="T124" s="220">
        <f>T125+T137+T173+T195+T200</f>
        <v>0</v>
      </c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T124" s="15" t="s">
        <v>71</v>
      </c>
      <c r="AU124" s="15" t="s">
        <v>82</v>
      </c>
      <c r="BK124" s="221">
        <f>BK125+BK137+BK173+BK195+BK200</f>
        <v>0</v>
      </c>
    </row>
    <row r="125" s="11" customFormat="1" ht="25.92" customHeight="1">
      <c r="A125" s="11"/>
      <c r="B125" s="222"/>
      <c r="C125" s="223"/>
      <c r="D125" s="224" t="s">
        <v>71</v>
      </c>
      <c r="E125" s="225" t="s">
        <v>72</v>
      </c>
      <c r="F125" s="225" t="s">
        <v>202</v>
      </c>
      <c r="G125" s="223"/>
      <c r="H125" s="223"/>
      <c r="I125" s="226"/>
      <c r="J125" s="227">
        <f>BK125</f>
        <v>0</v>
      </c>
      <c r="K125" s="223"/>
      <c r="L125" s="228"/>
      <c r="M125" s="229"/>
      <c r="N125" s="230"/>
      <c r="O125" s="230"/>
      <c r="P125" s="231">
        <f>SUM(P126:P136)</f>
        <v>0</v>
      </c>
      <c r="Q125" s="230"/>
      <c r="R125" s="231">
        <f>SUM(R126:R136)</f>
        <v>0</v>
      </c>
      <c r="S125" s="230"/>
      <c r="T125" s="232">
        <f>SUM(T126:T136)</f>
        <v>0</v>
      </c>
      <c r="U125" s="11"/>
      <c r="V125" s="11"/>
      <c r="W125" s="11"/>
      <c r="X125" s="11"/>
      <c r="Y125" s="11"/>
      <c r="Z125" s="11"/>
      <c r="AA125" s="11"/>
      <c r="AB125" s="11"/>
      <c r="AC125" s="11"/>
      <c r="AD125" s="11"/>
      <c r="AE125" s="11"/>
      <c r="AR125" s="233" t="s">
        <v>80</v>
      </c>
      <c r="AT125" s="234" t="s">
        <v>71</v>
      </c>
      <c r="AU125" s="234" t="s">
        <v>72</v>
      </c>
      <c r="AY125" s="233" t="s">
        <v>203</v>
      </c>
      <c r="BK125" s="235">
        <f>SUM(BK126:BK136)</f>
        <v>0</v>
      </c>
    </row>
    <row r="126" s="2" customFormat="1" ht="16.5" customHeight="1">
      <c r="A126" s="36"/>
      <c r="B126" s="37"/>
      <c r="C126" s="236" t="s">
        <v>80</v>
      </c>
      <c r="D126" s="236" t="s">
        <v>204</v>
      </c>
      <c r="E126" s="237" t="s">
        <v>309</v>
      </c>
      <c r="F126" s="238" t="s">
        <v>310</v>
      </c>
      <c r="G126" s="239" t="s">
        <v>311</v>
      </c>
      <c r="H126" s="240">
        <v>62.350000000000001</v>
      </c>
      <c r="I126" s="241"/>
      <c r="J126" s="240">
        <f>ROUND(I126*H126,2)</f>
        <v>0</v>
      </c>
      <c r="K126" s="238" t="s">
        <v>208</v>
      </c>
      <c r="L126" s="42"/>
      <c r="M126" s="242" t="s">
        <v>1</v>
      </c>
      <c r="N126" s="243" t="s">
        <v>37</v>
      </c>
      <c r="O126" s="89"/>
      <c r="P126" s="244">
        <f>O126*H126</f>
        <v>0</v>
      </c>
      <c r="Q126" s="244">
        <v>0</v>
      </c>
      <c r="R126" s="244">
        <f>Q126*H126</f>
        <v>0</v>
      </c>
      <c r="S126" s="244">
        <v>0</v>
      </c>
      <c r="T126" s="245">
        <f>S126*H126</f>
        <v>0</v>
      </c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R126" s="246" t="s">
        <v>209</v>
      </c>
      <c r="AT126" s="246" t="s">
        <v>204</v>
      </c>
      <c r="AU126" s="246" t="s">
        <v>80</v>
      </c>
      <c r="AY126" s="15" t="s">
        <v>203</v>
      </c>
      <c r="BE126" s="247">
        <f>IF(N126="základní",J126,0)</f>
        <v>0</v>
      </c>
      <c r="BF126" s="247">
        <f>IF(N126="snížená",J126,0)</f>
        <v>0</v>
      </c>
      <c r="BG126" s="247">
        <f>IF(N126="zákl. přenesená",J126,0)</f>
        <v>0</v>
      </c>
      <c r="BH126" s="247">
        <f>IF(N126="sníž. přenesená",J126,0)</f>
        <v>0</v>
      </c>
      <c r="BI126" s="247">
        <f>IF(N126="nulová",J126,0)</f>
        <v>0</v>
      </c>
      <c r="BJ126" s="15" t="s">
        <v>80</v>
      </c>
      <c r="BK126" s="247">
        <f>ROUND(I126*H126,2)</f>
        <v>0</v>
      </c>
      <c r="BL126" s="15" t="s">
        <v>209</v>
      </c>
      <c r="BM126" s="246" t="s">
        <v>1131</v>
      </c>
    </row>
    <row r="127" s="2" customFormat="1">
      <c r="A127" s="36"/>
      <c r="B127" s="37"/>
      <c r="C127" s="38"/>
      <c r="D127" s="248" t="s">
        <v>211</v>
      </c>
      <c r="E127" s="38"/>
      <c r="F127" s="249" t="s">
        <v>313</v>
      </c>
      <c r="G127" s="38"/>
      <c r="H127" s="38"/>
      <c r="I127" s="152"/>
      <c r="J127" s="38"/>
      <c r="K127" s="38"/>
      <c r="L127" s="42"/>
      <c r="M127" s="250"/>
      <c r="N127" s="251"/>
      <c r="O127" s="89"/>
      <c r="P127" s="89"/>
      <c r="Q127" s="89"/>
      <c r="R127" s="89"/>
      <c r="S127" s="89"/>
      <c r="T127" s="90"/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T127" s="15" t="s">
        <v>211</v>
      </c>
      <c r="AU127" s="15" t="s">
        <v>80</v>
      </c>
    </row>
    <row r="128" s="12" customFormat="1">
      <c r="A128" s="12"/>
      <c r="B128" s="252"/>
      <c r="C128" s="253"/>
      <c r="D128" s="248" t="s">
        <v>213</v>
      </c>
      <c r="E128" s="254" t="s">
        <v>973</v>
      </c>
      <c r="F128" s="255" t="s">
        <v>974</v>
      </c>
      <c r="G128" s="253"/>
      <c r="H128" s="256">
        <v>0</v>
      </c>
      <c r="I128" s="257"/>
      <c r="J128" s="253"/>
      <c r="K128" s="253"/>
      <c r="L128" s="258"/>
      <c r="M128" s="259"/>
      <c r="N128" s="260"/>
      <c r="O128" s="260"/>
      <c r="P128" s="260"/>
      <c r="Q128" s="260"/>
      <c r="R128" s="260"/>
      <c r="S128" s="260"/>
      <c r="T128" s="261"/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T128" s="262" t="s">
        <v>213</v>
      </c>
      <c r="AU128" s="262" t="s">
        <v>80</v>
      </c>
      <c r="AV128" s="12" t="s">
        <v>95</v>
      </c>
      <c r="AW128" s="12" t="s">
        <v>29</v>
      </c>
      <c r="AX128" s="12" t="s">
        <v>72</v>
      </c>
      <c r="AY128" s="262" t="s">
        <v>203</v>
      </c>
    </row>
    <row r="129" s="12" customFormat="1">
      <c r="A129" s="12"/>
      <c r="B129" s="252"/>
      <c r="C129" s="253"/>
      <c r="D129" s="248" t="s">
        <v>213</v>
      </c>
      <c r="E129" s="254" t="s">
        <v>963</v>
      </c>
      <c r="F129" s="255" t="s">
        <v>1132</v>
      </c>
      <c r="G129" s="253"/>
      <c r="H129" s="256">
        <v>53.049999999999997</v>
      </c>
      <c r="I129" s="257"/>
      <c r="J129" s="253"/>
      <c r="K129" s="253"/>
      <c r="L129" s="258"/>
      <c r="M129" s="259"/>
      <c r="N129" s="260"/>
      <c r="O129" s="260"/>
      <c r="P129" s="260"/>
      <c r="Q129" s="260"/>
      <c r="R129" s="260"/>
      <c r="S129" s="260"/>
      <c r="T129" s="261"/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T129" s="262" t="s">
        <v>213</v>
      </c>
      <c r="AU129" s="262" t="s">
        <v>80</v>
      </c>
      <c r="AV129" s="12" t="s">
        <v>95</v>
      </c>
      <c r="AW129" s="12" t="s">
        <v>29</v>
      </c>
      <c r="AX129" s="12" t="s">
        <v>72</v>
      </c>
      <c r="AY129" s="262" t="s">
        <v>203</v>
      </c>
    </row>
    <row r="130" s="12" customFormat="1">
      <c r="A130" s="12"/>
      <c r="B130" s="252"/>
      <c r="C130" s="253"/>
      <c r="D130" s="248" t="s">
        <v>213</v>
      </c>
      <c r="E130" s="254" t="s">
        <v>965</v>
      </c>
      <c r="F130" s="255" t="s">
        <v>1133</v>
      </c>
      <c r="G130" s="253"/>
      <c r="H130" s="256">
        <v>9.3000000000000007</v>
      </c>
      <c r="I130" s="257"/>
      <c r="J130" s="253"/>
      <c r="K130" s="253"/>
      <c r="L130" s="258"/>
      <c r="M130" s="259"/>
      <c r="N130" s="260"/>
      <c r="O130" s="260"/>
      <c r="P130" s="260"/>
      <c r="Q130" s="260"/>
      <c r="R130" s="260"/>
      <c r="S130" s="260"/>
      <c r="T130" s="261"/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T130" s="262" t="s">
        <v>213</v>
      </c>
      <c r="AU130" s="262" t="s">
        <v>80</v>
      </c>
      <c r="AV130" s="12" t="s">
        <v>95</v>
      </c>
      <c r="AW130" s="12" t="s">
        <v>29</v>
      </c>
      <c r="AX130" s="12" t="s">
        <v>72</v>
      </c>
      <c r="AY130" s="262" t="s">
        <v>203</v>
      </c>
    </row>
    <row r="131" s="12" customFormat="1">
      <c r="A131" s="12"/>
      <c r="B131" s="252"/>
      <c r="C131" s="253"/>
      <c r="D131" s="248" t="s">
        <v>213</v>
      </c>
      <c r="E131" s="254" t="s">
        <v>977</v>
      </c>
      <c r="F131" s="255" t="s">
        <v>978</v>
      </c>
      <c r="G131" s="253"/>
      <c r="H131" s="256">
        <v>62.350000000000001</v>
      </c>
      <c r="I131" s="257"/>
      <c r="J131" s="253"/>
      <c r="K131" s="253"/>
      <c r="L131" s="258"/>
      <c r="M131" s="259"/>
      <c r="N131" s="260"/>
      <c r="O131" s="260"/>
      <c r="P131" s="260"/>
      <c r="Q131" s="260"/>
      <c r="R131" s="260"/>
      <c r="S131" s="260"/>
      <c r="T131" s="261"/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T131" s="262" t="s">
        <v>213</v>
      </c>
      <c r="AU131" s="262" t="s">
        <v>80</v>
      </c>
      <c r="AV131" s="12" t="s">
        <v>95</v>
      </c>
      <c r="AW131" s="12" t="s">
        <v>29</v>
      </c>
      <c r="AX131" s="12" t="s">
        <v>80</v>
      </c>
      <c r="AY131" s="262" t="s">
        <v>203</v>
      </c>
    </row>
    <row r="132" s="2" customFormat="1" ht="16.5" customHeight="1">
      <c r="A132" s="36"/>
      <c r="B132" s="37"/>
      <c r="C132" s="236" t="s">
        <v>95</v>
      </c>
      <c r="D132" s="236" t="s">
        <v>204</v>
      </c>
      <c r="E132" s="237" t="s">
        <v>319</v>
      </c>
      <c r="F132" s="238" t="s">
        <v>310</v>
      </c>
      <c r="G132" s="239" t="s">
        <v>311</v>
      </c>
      <c r="H132" s="240">
        <v>9.1899999999999995</v>
      </c>
      <c r="I132" s="241"/>
      <c r="J132" s="240">
        <f>ROUND(I132*H132,2)</f>
        <v>0</v>
      </c>
      <c r="K132" s="238" t="s">
        <v>208</v>
      </c>
      <c r="L132" s="42"/>
      <c r="M132" s="242" t="s">
        <v>1</v>
      </c>
      <c r="N132" s="243" t="s">
        <v>37</v>
      </c>
      <c r="O132" s="89"/>
      <c r="P132" s="244">
        <f>O132*H132</f>
        <v>0</v>
      </c>
      <c r="Q132" s="244">
        <v>0</v>
      </c>
      <c r="R132" s="244">
        <f>Q132*H132</f>
        <v>0</v>
      </c>
      <c r="S132" s="244">
        <v>0</v>
      </c>
      <c r="T132" s="245">
        <f>S132*H132</f>
        <v>0</v>
      </c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R132" s="246" t="s">
        <v>209</v>
      </c>
      <c r="AT132" s="246" t="s">
        <v>204</v>
      </c>
      <c r="AU132" s="246" t="s">
        <v>80</v>
      </c>
      <c r="AY132" s="15" t="s">
        <v>203</v>
      </c>
      <c r="BE132" s="247">
        <f>IF(N132="základní",J132,0)</f>
        <v>0</v>
      </c>
      <c r="BF132" s="247">
        <f>IF(N132="snížená",J132,0)</f>
        <v>0</v>
      </c>
      <c r="BG132" s="247">
        <f>IF(N132="zákl. přenesená",J132,0)</f>
        <v>0</v>
      </c>
      <c r="BH132" s="247">
        <f>IF(N132="sníž. přenesená",J132,0)</f>
        <v>0</v>
      </c>
      <c r="BI132" s="247">
        <f>IF(N132="nulová",J132,0)</f>
        <v>0</v>
      </c>
      <c r="BJ132" s="15" t="s">
        <v>80</v>
      </c>
      <c r="BK132" s="247">
        <f>ROUND(I132*H132,2)</f>
        <v>0</v>
      </c>
      <c r="BL132" s="15" t="s">
        <v>209</v>
      </c>
      <c r="BM132" s="246" t="s">
        <v>1134</v>
      </c>
    </row>
    <row r="133" s="2" customFormat="1">
      <c r="A133" s="36"/>
      <c r="B133" s="37"/>
      <c r="C133" s="38"/>
      <c r="D133" s="248" t="s">
        <v>211</v>
      </c>
      <c r="E133" s="38"/>
      <c r="F133" s="249" t="s">
        <v>313</v>
      </c>
      <c r="G133" s="38"/>
      <c r="H133" s="38"/>
      <c r="I133" s="152"/>
      <c r="J133" s="38"/>
      <c r="K133" s="38"/>
      <c r="L133" s="42"/>
      <c r="M133" s="250"/>
      <c r="N133" s="251"/>
      <c r="O133" s="89"/>
      <c r="P133" s="89"/>
      <c r="Q133" s="89"/>
      <c r="R133" s="89"/>
      <c r="S133" s="89"/>
      <c r="T133" s="90"/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T133" s="15" t="s">
        <v>211</v>
      </c>
      <c r="AU133" s="15" t="s">
        <v>80</v>
      </c>
    </row>
    <row r="134" s="12" customFormat="1">
      <c r="A134" s="12"/>
      <c r="B134" s="252"/>
      <c r="C134" s="253"/>
      <c r="D134" s="248" t="s">
        <v>213</v>
      </c>
      <c r="E134" s="254" t="s">
        <v>437</v>
      </c>
      <c r="F134" s="255" t="s">
        <v>1135</v>
      </c>
      <c r="G134" s="253"/>
      <c r="H134" s="256">
        <v>8.8000000000000007</v>
      </c>
      <c r="I134" s="257"/>
      <c r="J134" s="253"/>
      <c r="K134" s="253"/>
      <c r="L134" s="258"/>
      <c r="M134" s="259"/>
      <c r="N134" s="260"/>
      <c r="O134" s="260"/>
      <c r="P134" s="260"/>
      <c r="Q134" s="260"/>
      <c r="R134" s="260"/>
      <c r="S134" s="260"/>
      <c r="T134" s="261"/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T134" s="262" t="s">
        <v>213</v>
      </c>
      <c r="AU134" s="262" t="s">
        <v>80</v>
      </c>
      <c r="AV134" s="12" t="s">
        <v>95</v>
      </c>
      <c r="AW134" s="12" t="s">
        <v>29</v>
      </c>
      <c r="AX134" s="12" t="s">
        <v>72</v>
      </c>
      <c r="AY134" s="262" t="s">
        <v>203</v>
      </c>
    </row>
    <row r="135" s="12" customFormat="1">
      <c r="A135" s="12"/>
      <c r="B135" s="252"/>
      <c r="C135" s="253"/>
      <c r="D135" s="248" t="s">
        <v>213</v>
      </c>
      <c r="E135" s="254" t="s">
        <v>303</v>
      </c>
      <c r="F135" s="255" t="s">
        <v>1136</v>
      </c>
      <c r="G135" s="253"/>
      <c r="H135" s="256">
        <v>0.39000000000000001</v>
      </c>
      <c r="I135" s="257"/>
      <c r="J135" s="253"/>
      <c r="K135" s="253"/>
      <c r="L135" s="258"/>
      <c r="M135" s="259"/>
      <c r="N135" s="260"/>
      <c r="O135" s="260"/>
      <c r="P135" s="260"/>
      <c r="Q135" s="260"/>
      <c r="R135" s="260"/>
      <c r="S135" s="260"/>
      <c r="T135" s="261"/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T135" s="262" t="s">
        <v>213</v>
      </c>
      <c r="AU135" s="262" t="s">
        <v>80</v>
      </c>
      <c r="AV135" s="12" t="s">
        <v>95</v>
      </c>
      <c r="AW135" s="12" t="s">
        <v>29</v>
      </c>
      <c r="AX135" s="12" t="s">
        <v>72</v>
      </c>
      <c r="AY135" s="262" t="s">
        <v>203</v>
      </c>
    </row>
    <row r="136" s="12" customFormat="1">
      <c r="A136" s="12"/>
      <c r="B136" s="252"/>
      <c r="C136" s="253"/>
      <c r="D136" s="248" t="s">
        <v>213</v>
      </c>
      <c r="E136" s="254" t="s">
        <v>306</v>
      </c>
      <c r="F136" s="255" t="s">
        <v>982</v>
      </c>
      <c r="G136" s="253"/>
      <c r="H136" s="256">
        <v>9.1899999999999995</v>
      </c>
      <c r="I136" s="257"/>
      <c r="J136" s="253"/>
      <c r="K136" s="253"/>
      <c r="L136" s="258"/>
      <c r="M136" s="259"/>
      <c r="N136" s="260"/>
      <c r="O136" s="260"/>
      <c r="P136" s="260"/>
      <c r="Q136" s="260"/>
      <c r="R136" s="260"/>
      <c r="S136" s="260"/>
      <c r="T136" s="261"/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T136" s="262" t="s">
        <v>213</v>
      </c>
      <c r="AU136" s="262" t="s">
        <v>80</v>
      </c>
      <c r="AV136" s="12" t="s">
        <v>95</v>
      </c>
      <c r="AW136" s="12" t="s">
        <v>29</v>
      </c>
      <c r="AX136" s="12" t="s">
        <v>80</v>
      </c>
      <c r="AY136" s="262" t="s">
        <v>203</v>
      </c>
    </row>
    <row r="137" s="11" customFormat="1" ht="25.92" customHeight="1">
      <c r="A137" s="11"/>
      <c r="B137" s="222"/>
      <c r="C137" s="223"/>
      <c r="D137" s="224" t="s">
        <v>71</v>
      </c>
      <c r="E137" s="225" t="s">
        <v>80</v>
      </c>
      <c r="F137" s="225" t="s">
        <v>264</v>
      </c>
      <c r="G137" s="223"/>
      <c r="H137" s="223"/>
      <c r="I137" s="226"/>
      <c r="J137" s="227">
        <f>BK137</f>
        <v>0</v>
      </c>
      <c r="K137" s="223"/>
      <c r="L137" s="228"/>
      <c r="M137" s="229"/>
      <c r="N137" s="230"/>
      <c r="O137" s="230"/>
      <c r="P137" s="231">
        <f>SUM(P138:P172)</f>
        <v>0</v>
      </c>
      <c r="Q137" s="230"/>
      <c r="R137" s="231">
        <f>SUM(R138:R172)</f>
        <v>0</v>
      </c>
      <c r="S137" s="230"/>
      <c r="T137" s="232">
        <f>SUM(T138:T172)</f>
        <v>0</v>
      </c>
      <c r="U137" s="11"/>
      <c r="V137" s="11"/>
      <c r="W137" s="11"/>
      <c r="X137" s="11"/>
      <c r="Y137" s="11"/>
      <c r="Z137" s="11"/>
      <c r="AA137" s="11"/>
      <c r="AB137" s="11"/>
      <c r="AC137" s="11"/>
      <c r="AD137" s="11"/>
      <c r="AE137" s="11"/>
      <c r="AR137" s="233" t="s">
        <v>80</v>
      </c>
      <c r="AT137" s="234" t="s">
        <v>71</v>
      </c>
      <c r="AU137" s="234" t="s">
        <v>72</v>
      </c>
      <c r="AY137" s="233" t="s">
        <v>203</v>
      </c>
      <c r="BK137" s="235">
        <f>SUM(BK138:BK172)</f>
        <v>0</v>
      </c>
    </row>
    <row r="138" s="2" customFormat="1" ht="24" customHeight="1">
      <c r="A138" s="36"/>
      <c r="B138" s="37"/>
      <c r="C138" s="236" t="s">
        <v>221</v>
      </c>
      <c r="D138" s="236" t="s">
        <v>204</v>
      </c>
      <c r="E138" s="237" t="s">
        <v>983</v>
      </c>
      <c r="F138" s="238" t="s">
        <v>331</v>
      </c>
      <c r="G138" s="239" t="s">
        <v>311</v>
      </c>
      <c r="H138" s="240">
        <v>2.02</v>
      </c>
      <c r="I138" s="241"/>
      <c r="J138" s="240">
        <f>ROUND(I138*H138,2)</f>
        <v>0</v>
      </c>
      <c r="K138" s="238" t="s">
        <v>208</v>
      </c>
      <c r="L138" s="42"/>
      <c r="M138" s="242" t="s">
        <v>1</v>
      </c>
      <c r="N138" s="243" t="s">
        <v>37</v>
      </c>
      <c r="O138" s="89"/>
      <c r="P138" s="244">
        <f>O138*H138</f>
        <v>0</v>
      </c>
      <c r="Q138" s="244">
        <v>0</v>
      </c>
      <c r="R138" s="244">
        <f>Q138*H138</f>
        <v>0</v>
      </c>
      <c r="S138" s="244">
        <v>0</v>
      </c>
      <c r="T138" s="245">
        <f>S138*H138</f>
        <v>0</v>
      </c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R138" s="246" t="s">
        <v>209</v>
      </c>
      <c r="AT138" s="246" t="s">
        <v>204</v>
      </c>
      <c r="AU138" s="246" t="s">
        <v>80</v>
      </c>
      <c r="AY138" s="15" t="s">
        <v>203</v>
      </c>
      <c r="BE138" s="247">
        <f>IF(N138="základní",J138,0)</f>
        <v>0</v>
      </c>
      <c r="BF138" s="247">
        <f>IF(N138="snížená",J138,0)</f>
        <v>0</v>
      </c>
      <c r="BG138" s="247">
        <f>IF(N138="zákl. přenesená",J138,0)</f>
        <v>0</v>
      </c>
      <c r="BH138" s="247">
        <f>IF(N138="sníž. přenesená",J138,0)</f>
        <v>0</v>
      </c>
      <c r="BI138" s="247">
        <f>IF(N138="nulová",J138,0)</f>
        <v>0</v>
      </c>
      <c r="BJ138" s="15" t="s">
        <v>80</v>
      </c>
      <c r="BK138" s="247">
        <f>ROUND(I138*H138,2)</f>
        <v>0</v>
      </c>
      <c r="BL138" s="15" t="s">
        <v>209</v>
      </c>
      <c r="BM138" s="246" t="s">
        <v>1137</v>
      </c>
    </row>
    <row r="139" s="2" customFormat="1">
      <c r="A139" s="36"/>
      <c r="B139" s="37"/>
      <c r="C139" s="38"/>
      <c r="D139" s="248" t="s">
        <v>211</v>
      </c>
      <c r="E139" s="38"/>
      <c r="F139" s="249" t="s">
        <v>327</v>
      </c>
      <c r="G139" s="38"/>
      <c r="H139" s="38"/>
      <c r="I139" s="152"/>
      <c r="J139" s="38"/>
      <c r="K139" s="38"/>
      <c r="L139" s="42"/>
      <c r="M139" s="250"/>
      <c r="N139" s="251"/>
      <c r="O139" s="89"/>
      <c r="P139" s="89"/>
      <c r="Q139" s="89"/>
      <c r="R139" s="89"/>
      <c r="S139" s="89"/>
      <c r="T139" s="90"/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T139" s="15" t="s">
        <v>211</v>
      </c>
      <c r="AU139" s="15" t="s">
        <v>80</v>
      </c>
    </row>
    <row r="140" s="13" customFormat="1">
      <c r="A140" s="13"/>
      <c r="B140" s="267"/>
      <c r="C140" s="268"/>
      <c r="D140" s="248" t="s">
        <v>213</v>
      </c>
      <c r="E140" s="269" t="s">
        <v>1</v>
      </c>
      <c r="F140" s="270" t="s">
        <v>985</v>
      </c>
      <c r="G140" s="268"/>
      <c r="H140" s="269" t="s">
        <v>1</v>
      </c>
      <c r="I140" s="271"/>
      <c r="J140" s="268"/>
      <c r="K140" s="268"/>
      <c r="L140" s="272"/>
      <c r="M140" s="273"/>
      <c r="N140" s="274"/>
      <c r="O140" s="274"/>
      <c r="P140" s="274"/>
      <c r="Q140" s="274"/>
      <c r="R140" s="274"/>
      <c r="S140" s="274"/>
      <c r="T140" s="275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76" t="s">
        <v>213</v>
      </c>
      <c r="AU140" s="276" t="s">
        <v>80</v>
      </c>
      <c r="AV140" s="13" t="s">
        <v>80</v>
      </c>
      <c r="AW140" s="13" t="s">
        <v>29</v>
      </c>
      <c r="AX140" s="13" t="s">
        <v>72</v>
      </c>
      <c r="AY140" s="276" t="s">
        <v>203</v>
      </c>
    </row>
    <row r="141" s="12" customFormat="1">
      <c r="A141" s="12"/>
      <c r="B141" s="252"/>
      <c r="C141" s="253"/>
      <c r="D141" s="248" t="s">
        <v>213</v>
      </c>
      <c r="E141" s="254" t="s">
        <v>237</v>
      </c>
      <c r="F141" s="255" t="s">
        <v>1138</v>
      </c>
      <c r="G141" s="253"/>
      <c r="H141" s="256">
        <v>2.02</v>
      </c>
      <c r="I141" s="257"/>
      <c r="J141" s="253"/>
      <c r="K141" s="253"/>
      <c r="L141" s="258"/>
      <c r="M141" s="259"/>
      <c r="N141" s="260"/>
      <c r="O141" s="260"/>
      <c r="P141" s="260"/>
      <c r="Q141" s="260"/>
      <c r="R141" s="260"/>
      <c r="S141" s="260"/>
      <c r="T141" s="261"/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T141" s="262" t="s">
        <v>213</v>
      </c>
      <c r="AU141" s="262" t="s">
        <v>80</v>
      </c>
      <c r="AV141" s="12" t="s">
        <v>95</v>
      </c>
      <c r="AW141" s="12" t="s">
        <v>29</v>
      </c>
      <c r="AX141" s="12" t="s">
        <v>80</v>
      </c>
      <c r="AY141" s="262" t="s">
        <v>203</v>
      </c>
    </row>
    <row r="142" s="2" customFormat="1" ht="16.5" customHeight="1">
      <c r="A142" s="36"/>
      <c r="B142" s="37"/>
      <c r="C142" s="236" t="s">
        <v>209</v>
      </c>
      <c r="D142" s="236" t="s">
        <v>204</v>
      </c>
      <c r="E142" s="237" t="s">
        <v>505</v>
      </c>
      <c r="F142" s="238" t="s">
        <v>506</v>
      </c>
      <c r="G142" s="239" t="s">
        <v>311</v>
      </c>
      <c r="H142" s="240">
        <v>9.3000000000000007</v>
      </c>
      <c r="I142" s="241"/>
      <c r="J142" s="240">
        <f>ROUND(I142*H142,2)</f>
        <v>0</v>
      </c>
      <c r="K142" s="238" t="s">
        <v>208</v>
      </c>
      <c r="L142" s="42"/>
      <c r="M142" s="242" t="s">
        <v>1</v>
      </c>
      <c r="N142" s="243" t="s">
        <v>37</v>
      </c>
      <c r="O142" s="89"/>
      <c r="P142" s="244">
        <f>O142*H142</f>
        <v>0</v>
      </c>
      <c r="Q142" s="244">
        <v>0</v>
      </c>
      <c r="R142" s="244">
        <f>Q142*H142</f>
        <v>0</v>
      </c>
      <c r="S142" s="244">
        <v>0</v>
      </c>
      <c r="T142" s="245">
        <f>S142*H142</f>
        <v>0</v>
      </c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R142" s="246" t="s">
        <v>209</v>
      </c>
      <c r="AT142" s="246" t="s">
        <v>204</v>
      </c>
      <c r="AU142" s="246" t="s">
        <v>80</v>
      </c>
      <c r="AY142" s="15" t="s">
        <v>203</v>
      </c>
      <c r="BE142" s="247">
        <f>IF(N142="základní",J142,0)</f>
        <v>0</v>
      </c>
      <c r="BF142" s="247">
        <f>IF(N142="snížená",J142,0)</f>
        <v>0</v>
      </c>
      <c r="BG142" s="247">
        <f>IF(N142="zákl. přenesená",J142,0)</f>
        <v>0</v>
      </c>
      <c r="BH142" s="247">
        <f>IF(N142="sníž. přenesená",J142,0)</f>
        <v>0</v>
      </c>
      <c r="BI142" s="247">
        <f>IF(N142="nulová",J142,0)</f>
        <v>0</v>
      </c>
      <c r="BJ142" s="15" t="s">
        <v>80</v>
      </c>
      <c r="BK142" s="247">
        <f>ROUND(I142*H142,2)</f>
        <v>0</v>
      </c>
      <c r="BL142" s="15" t="s">
        <v>209</v>
      </c>
      <c r="BM142" s="246" t="s">
        <v>1139</v>
      </c>
    </row>
    <row r="143" s="2" customFormat="1">
      <c r="A143" s="36"/>
      <c r="B143" s="37"/>
      <c r="C143" s="38"/>
      <c r="D143" s="248" t="s">
        <v>211</v>
      </c>
      <c r="E143" s="38"/>
      <c r="F143" s="249" t="s">
        <v>327</v>
      </c>
      <c r="G143" s="38"/>
      <c r="H143" s="38"/>
      <c r="I143" s="152"/>
      <c r="J143" s="38"/>
      <c r="K143" s="38"/>
      <c r="L143" s="42"/>
      <c r="M143" s="250"/>
      <c r="N143" s="251"/>
      <c r="O143" s="89"/>
      <c r="P143" s="89"/>
      <c r="Q143" s="89"/>
      <c r="R143" s="89"/>
      <c r="S143" s="89"/>
      <c r="T143" s="90"/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T143" s="15" t="s">
        <v>211</v>
      </c>
      <c r="AU143" s="15" t="s">
        <v>80</v>
      </c>
    </row>
    <row r="144" s="12" customFormat="1">
      <c r="A144" s="12"/>
      <c r="B144" s="252"/>
      <c r="C144" s="253"/>
      <c r="D144" s="248" t="s">
        <v>213</v>
      </c>
      <c r="E144" s="254" t="s">
        <v>231</v>
      </c>
      <c r="F144" s="255" t="s">
        <v>1140</v>
      </c>
      <c r="G144" s="253"/>
      <c r="H144" s="256">
        <v>9.3000000000000007</v>
      </c>
      <c r="I144" s="257"/>
      <c r="J144" s="253"/>
      <c r="K144" s="253"/>
      <c r="L144" s="258"/>
      <c r="M144" s="259"/>
      <c r="N144" s="260"/>
      <c r="O144" s="260"/>
      <c r="P144" s="260"/>
      <c r="Q144" s="260"/>
      <c r="R144" s="260"/>
      <c r="S144" s="260"/>
      <c r="T144" s="261"/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T144" s="262" t="s">
        <v>213</v>
      </c>
      <c r="AU144" s="262" t="s">
        <v>80</v>
      </c>
      <c r="AV144" s="12" t="s">
        <v>95</v>
      </c>
      <c r="AW144" s="12" t="s">
        <v>29</v>
      </c>
      <c r="AX144" s="12" t="s">
        <v>80</v>
      </c>
      <c r="AY144" s="262" t="s">
        <v>203</v>
      </c>
    </row>
    <row r="145" s="2" customFormat="1" ht="16.5" customHeight="1">
      <c r="A145" s="36"/>
      <c r="B145" s="37"/>
      <c r="C145" s="236" t="s">
        <v>233</v>
      </c>
      <c r="D145" s="236" t="s">
        <v>204</v>
      </c>
      <c r="E145" s="237" t="s">
        <v>341</v>
      </c>
      <c r="F145" s="238" t="s">
        <v>342</v>
      </c>
      <c r="G145" s="239" t="s">
        <v>311</v>
      </c>
      <c r="H145" s="240">
        <v>7.5300000000000002</v>
      </c>
      <c r="I145" s="241"/>
      <c r="J145" s="240">
        <f>ROUND(I145*H145,2)</f>
        <v>0</v>
      </c>
      <c r="K145" s="238" t="s">
        <v>208</v>
      </c>
      <c r="L145" s="42"/>
      <c r="M145" s="242" t="s">
        <v>1</v>
      </c>
      <c r="N145" s="243" t="s">
        <v>37</v>
      </c>
      <c r="O145" s="89"/>
      <c r="P145" s="244">
        <f>O145*H145</f>
        <v>0</v>
      </c>
      <c r="Q145" s="244">
        <v>0</v>
      </c>
      <c r="R145" s="244">
        <f>Q145*H145</f>
        <v>0</v>
      </c>
      <c r="S145" s="244">
        <v>0</v>
      </c>
      <c r="T145" s="245">
        <f>S145*H145</f>
        <v>0</v>
      </c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R145" s="246" t="s">
        <v>209</v>
      </c>
      <c r="AT145" s="246" t="s">
        <v>204</v>
      </c>
      <c r="AU145" s="246" t="s">
        <v>80</v>
      </c>
      <c r="AY145" s="15" t="s">
        <v>203</v>
      </c>
      <c r="BE145" s="247">
        <f>IF(N145="základní",J145,0)</f>
        <v>0</v>
      </c>
      <c r="BF145" s="247">
        <f>IF(N145="snížená",J145,0)</f>
        <v>0</v>
      </c>
      <c r="BG145" s="247">
        <f>IF(N145="zákl. přenesená",J145,0)</f>
        <v>0</v>
      </c>
      <c r="BH145" s="247">
        <f>IF(N145="sníž. přenesená",J145,0)</f>
        <v>0</v>
      </c>
      <c r="BI145" s="247">
        <f>IF(N145="nulová",J145,0)</f>
        <v>0</v>
      </c>
      <c r="BJ145" s="15" t="s">
        <v>80</v>
      </c>
      <c r="BK145" s="247">
        <f>ROUND(I145*H145,2)</f>
        <v>0</v>
      </c>
      <c r="BL145" s="15" t="s">
        <v>209</v>
      </c>
      <c r="BM145" s="246" t="s">
        <v>1141</v>
      </c>
    </row>
    <row r="146" s="2" customFormat="1">
      <c r="A146" s="36"/>
      <c r="B146" s="37"/>
      <c r="C146" s="38"/>
      <c r="D146" s="248" t="s">
        <v>211</v>
      </c>
      <c r="E146" s="38"/>
      <c r="F146" s="249" t="s">
        <v>344</v>
      </c>
      <c r="G146" s="38"/>
      <c r="H146" s="38"/>
      <c r="I146" s="152"/>
      <c r="J146" s="38"/>
      <c r="K146" s="38"/>
      <c r="L146" s="42"/>
      <c r="M146" s="250"/>
      <c r="N146" s="251"/>
      <c r="O146" s="89"/>
      <c r="P146" s="89"/>
      <c r="Q146" s="89"/>
      <c r="R146" s="89"/>
      <c r="S146" s="89"/>
      <c r="T146" s="90"/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T146" s="15" t="s">
        <v>211</v>
      </c>
      <c r="AU146" s="15" t="s">
        <v>80</v>
      </c>
    </row>
    <row r="147" s="12" customFormat="1">
      <c r="A147" s="12"/>
      <c r="B147" s="252"/>
      <c r="C147" s="253"/>
      <c r="D147" s="248" t="s">
        <v>213</v>
      </c>
      <c r="E147" s="254" t="s">
        <v>226</v>
      </c>
      <c r="F147" s="255" t="s">
        <v>1142</v>
      </c>
      <c r="G147" s="253"/>
      <c r="H147" s="256">
        <v>7.5300000000000002</v>
      </c>
      <c r="I147" s="257"/>
      <c r="J147" s="253"/>
      <c r="K147" s="253"/>
      <c r="L147" s="258"/>
      <c r="M147" s="259"/>
      <c r="N147" s="260"/>
      <c r="O147" s="260"/>
      <c r="P147" s="260"/>
      <c r="Q147" s="260"/>
      <c r="R147" s="260"/>
      <c r="S147" s="260"/>
      <c r="T147" s="261"/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T147" s="262" t="s">
        <v>213</v>
      </c>
      <c r="AU147" s="262" t="s">
        <v>80</v>
      </c>
      <c r="AV147" s="12" t="s">
        <v>95</v>
      </c>
      <c r="AW147" s="12" t="s">
        <v>29</v>
      </c>
      <c r="AX147" s="12" t="s">
        <v>80</v>
      </c>
      <c r="AY147" s="262" t="s">
        <v>203</v>
      </c>
    </row>
    <row r="148" s="2" customFormat="1" ht="16.5" customHeight="1">
      <c r="A148" s="36"/>
      <c r="B148" s="37"/>
      <c r="C148" s="236" t="s">
        <v>239</v>
      </c>
      <c r="D148" s="236" t="s">
        <v>204</v>
      </c>
      <c r="E148" s="237" t="s">
        <v>360</v>
      </c>
      <c r="F148" s="238" t="s">
        <v>361</v>
      </c>
      <c r="G148" s="239" t="s">
        <v>311</v>
      </c>
      <c r="H148" s="240">
        <v>13.1</v>
      </c>
      <c r="I148" s="241"/>
      <c r="J148" s="240">
        <f>ROUND(I148*H148,2)</f>
        <v>0</v>
      </c>
      <c r="K148" s="238" t="s">
        <v>208</v>
      </c>
      <c r="L148" s="42"/>
      <c r="M148" s="242" t="s">
        <v>1</v>
      </c>
      <c r="N148" s="243" t="s">
        <v>37</v>
      </c>
      <c r="O148" s="89"/>
      <c r="P148" s="244">
        <f>O148*H148</f>
        <v>0</v>
      </c>
      <c r="Q148" s="244">
        <v>0</v>
      </c>
      <c r="R148" s="244">
        <f>Q148*H148</f>
        <v>0</v>
      </c>
      <c r="S148" s="244">
        <v>0</v>
      </c>
      <c r="T148" s="245">
        <f>S148*H148</f>
        <v>0</v>
      </c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R148" s="246" t="s">
        <v>209</v>
      </c>
      <c r="AT148" s="246" t="s">
        <v>204</v>
      </c>
      <c r="AU148" s="246" t="s">
        <v>80</v>
      </c>
      <c r="AY148" s="15" t="s">
        <v>203</v>
      </c>
      <c r="BE148" s="247">
        <f>IF(N148="základní",J148,0)</f>
        <v>0</v>
      </c>
      <c r="BF148" s="247">
        <f>IF(N148="snížená",J148,0)</f>
        <v>0</v>
      </c>
      <c r="BG148" s="247">
        <f>IF(N148="zákl. přenesená",J148,0)</f>
        <v>0</v>
      </c>
      <c r="BH148" s="247">
        <f>IF(N148="sníž. přenesená",J148,0)</f>
        <v>0</v>
      </c>
      <c r="BI148" s="247">
        <f>IF(N148="nulová",J148,0)</f>
        <v>0</v>
      </c>
      <c r="BJ148" s="15" t="s">
        <v>80</v>
      </c>
      <c r="BK148" s="247">
        <f>ROUND(I148*H148,2)</f>
        <v>0</v>
      </c>
      <c r="BL148" s="15" t="s">
        <v>209</v>
      </c>
      <c r="BM148" s="246" t="s">
        <v>1143</v>
      </c>
    </row>
    <row r="149" s="2" customFormat="1">
      <c r="A149" s="36"/>
      <c r="B149" s="37"/>
      <c r="C149" s="38"/>
      <c r="D149" s="248" t="s">
        <v>211</v>
      </c>
      <c r="E149" s="38"/>
      <c r="F149" s="249" t="s">
        <v>363</v>
      </c>
      <c r="G149" s="38"/>
      <c r="H149" s="38"/>
      <c r="I149" s="152"/>
      <c r="J149" s="38"/>
      <c r="K149" s="38"/>
      <c r="L149" s="42"/>
      <c r="M149" s="250"/>
      <c r="N149" s="251"/>
      <c r="O149" s="89"/>
      <c r="P149" s="89"/>
      <c r="Q149" s="89"/>
      <c r="R149" s="89"/>
      <c r="S149" s="89"/>
      <c r="T149" s="90"/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T149" s="15" t="s">
        <v>211</v>
      </c>
      <c r="AU149" s="15" t="s">
        <v>80</v>
      </c>
    </row>
    <row r="150" s="12" customFormat="1">
      <c r="A150" s="12"/>
      <c r="B150" s="252"/>
      <c r="C150" s="253"/>
      <c r="D150" s="248" t="s">
        <v>213</v>
      </c>
      <c r="E150" s="254" t="s">
        <v>345</v>
      </c>
      <c r="F150" s="255" t="s">
        <v>1122</v>
      </c>
      <c r="G150" s="253"/>
      <c r="H150" s="256">
        <v>13.1</v>
      </c>
      <c r="I150" s="257"/>
      <c r="J150" s="253"/>
      <c r="K150" s="253"/>
      <c r="L150" s="258"/>
      <c r="M150" s="259"/>
      <c r="N150" s="260"/>
      <c r="O150" s="260"/>
      <c r="P150" s="260"/>
      <c r="Q150" s="260"/>
      <c r="R150" s="260"/>
      <c r="S150" s="260"/>
      <c r="T150" s="261"/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T150" s="262" t="s">
        <v>213</v>
      </c>
      <c r="AU150" s="262" t="s">
        <v>80</v>
      </c>
      <c r="AV150" s="12" t="s">
        <v>95</v>
      </c>
      <c r="AW150" s="12" t="s">
        <v>29</v>
      </c>
      <c r="AX150" s="12" t="s">
        <v>80</v>
      </c>
      <c r="AY150" s="262" t="s">
        <v>203</v>
      </c>
    </row>
    <row r="151" s="2" customFormat="1" ht="16.5" customHeight="1">
      <c r="A151" s="36"/>
      <c r="B151" s="37"/>
      <c r="C151" s="236" t="s">
        <v>246</v>
      </c>
      <c r="D151" s="236" t="s">
        <v>204</v>
      </c>
      <c r="E151" s="237" t="s">
        <v>992</v>
      </c>
      <c r="F151" s="238" t="s">
        <v>993</v>
      </c>
      <c r="G151" s="239" t="s">
        <v>311</v>
      </c>
      <c r="H151" s="240">
        <v>13.1</v>
      </c>
      <c r="I151" s="241"/>
      <c r="J151" s="240">
        <f>ROUND(I151*H151,2)</f>
        <v>0</v>
      </c>
      <c r="K151" s="238" t="s">
        <v>208</v>
      </c>
      <c r="L151" s="42"/>
      <c r="M151" s="242" t="s">
        <v>1</v>
      </c>
      <c r="N151" s="243" t="s">
        <v>37</v>
      </c>
      <c r="O151" s="89"/>
      <c r="P151" s="244">
        <f>O151*H151</f>
        <v>0</v>
      </c>
      <c r="Q151" s="244">
        <v>0</v>
      </c>
      <c r="R151" s="244">
        <f>Q151*H151</f>
        <v>0</v>
      </c>
      <c r="S151" s="244">
        <v>0</v>
      </c>
      <c r="T151" s="245">
        <f>S151*H151</f>
        <v>0</v>
      </c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R151" s="246" t="s">
        <v>209</v>
      </c>
      <c r="AT151" s="246" t="s">
        <v>204</v>
      </c>
      <c r="AU151" s="246" t="s">
        <v>80</v>
      </c>
      <c r="AY151" s="15" t="s">
        <v>203</v>
      </c>
      <c r="BE151" s="247">
        <f>IF(N151="základní",J151,0)</f>
        <v>0</v>
      </c>
      <c r="BF151" s="247">
        <f>IF(N151="snížená",J151,0)</f>
        <v>0</v>
      </c>
      <c r="BG151" s="247">
        <f>IF(N151="zákl. přenesená",J151,0)</f>
        <v>0</v>
      </c>
      <c r="BH151" s="247">
        <f>IF(N151="sníž. přenesená",J151,0)</f>
        <v>0</v>
      </c>
      <c r="BI151" s="247">
        <f>IF(N151="nulová",J151,0)</f>
        <v>0</v>
      </c>
      <c r="BJ151" s="15" t="s">
        <v>80</v>
      </c>
      <c r="BK151" s="247">
        <f>ROUND(I151*H151,2)</f>
        <v>0</v>
      </c>
      <c r="BL151" s="15" t="s">
        <v>209</v>
      </c>
      <c r="BM151" s="246" t="s">
        <v>1144</v>
      </c>
    </row>
    <row r="152" s="2" customFormat="1">
      <c r="A152" s="36"/>
      <c r="B152" s="37"/>
      <c r="C152" s="38"/>
      <c r="D152" s="248" t="s">
        <v>211</v>
      </c>
      <c r="E152" s="38"/>
      <c r="F152" s="249" t="s">
        <v>523</v>
      </c>
      <c r="G152" s="38"/>
      <c r="H152" s="38"/>
      <c r="I152" s="152"/>
      <c r="J152" s="38"/>
      <c r="K152" s="38"/>
      <c r="L152" s="42"/>
      <c r="M152" s="250"/>
      <c r="N152" s="251"/>
      <c r="O152" s="89"/>
      <c r="P152" s="89"/>
      <c r="Q152" s="89"/>
      <c r="R152" s="89"/>
      <c r="S152" s="89"/>
      <c r="T152" s="90"/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T152" s="15" t="s">
        <v>211</v>
      </c>
      <c r="AU152" s="15" t="s">
        <v>80</v>
      </c>
    </row>
    <row r="153" s="12" customFormat="1">
      <c r="A153" s="12"/>
      <c r="B153" s="252"/>
      <c r="C153" s="253"/>
      <c r="D153" s="248" t="s">
        <v>213</v>
      </c>
      <c r="E153" s="254" t="s">
        <v>214</v>
      </c>
      <c r="F153" s="255" t="s">
        <v>1122</v>
      </c>
      <c r="G153" s="253"/>
      <c r="H153" s="256">
        <v>13.1</v>
      </c>
      <c r="I153" s="257"/>
      <c r="J153" s="253"/>
      <c r="K153" s="253"/>
      <c r="L153" s="258"/>
      <c r="M153" s="259"/>
      <c r="N153" s="260"/>
      <c r="O153" s="260"/>
      <c r="P153" s="260"/>
      <c r="Q153" s="260"/>
      <c r="R153" s="260"/>
      <c r="S153" s="260"/>
      <c r="T153" s="261"/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T153" s="262" t="s">
        <v>213</v>
      </c>
      <c r="AU153" s="262" t="s">
        <v>80</v>
      </c>
      <c r="AV153" s="12" t="s">
        <v>95</v>
      </c>
      <c r="AW153" s="12" t="s">
        <v>29</v>
      </c>
      <c r="AX153" s="12" t="s">
        <v>80</v>
      </c>
      <c r="AY153" s="262" t="s">
        <v>203</v>
      </c>
    </row>
    <row r="154" s="2" customFormat="1" ht="16.5" customHeight="1">
      <c r="A154" s="36"/>
      <c r="B154" s="37"/>
      <c r="C154" s="236" t="s">
        <v>355</v>
      </c>
      <c r="D154" s="236" t="s">
        <v>204</v>
      </c>
      <c r="E154" s="237" t="s">
        <v>520</v>
      </c>
      <c r="F154" s="238" t="s">
        <v>521</v>
      </c>
      <c r="G154" s="239" t="s">
        <v>311</v>
      </c>
      <c r="H154" s="240">
        <v>53.049999999999997</v>
      </c>
      <c r="I154" s="241"/>
      <c r="J154" s="240">
        <f>ROUND(I154*H154,2)</f>
        <v>0</v>
      </c>
      <c r="K154" s="238" t="s">
        <v>208</v>
      </c>
      <c r="L154" s="42"/>
      <c r="M154" s="242" t="s">
        <v>1</v>
      </c>
      <c r="N154" s="243" t="s">
        <v>37</v>
      </c>
      <c r="O154" s="89"/>
      <c r="P154" s="244">
        <f>O154*H154</f>
        <v>0</v>
      </c>
      <c r="Q154" s="244">
        <v>0</v>
      </c>
      <c r="R154" s="244">
        <f>Q154*H154</f>
        <v>0</v>
      </c>
      <c r="S154" s="244">
        <v>0</v>
      </c>
      <c r="T154" s="245">
        <f>S154*H154</f>
        <v>0</v>
      </c>
      <c r="U154" s="36"/>
      <c r="V154" s="36"/>
      <c r="W154" s="36"/>
      <c r="X154" s="36"/>
      <c r="Y154" s="36"/>
      <c r="Z154" s="36"/>
      <c r="AA154" s="36"/>
      <c r="AB154" s="36"/>
      <c r="AC154" s="36"/>
      <c r="AD154" s="36"/>
      <c r="AE154" s="36"/>
      <c r="AR154" s="246" t="s">
        <v>209</v>
      </c>
      <c r="AT154" s="246" t="s">
        <v>204</v>
      </c>
      <c r="AU154" s="246" t="s">
        <v>80</v>
      </c>
      <c r="AY154" s="15" t="s">
        <v>203</v>
      </c>
      <c r="BE154" s="247">
        <f>IF(N154="základní",J154,0)</f>
        <v>0</v>
      </c>
      <c r="BF154" s="247">
        <f>IF(N154="snížená",J154,0)</f>
        <v>0</v>
      </c>
      <c r="BG154" s="247">
        <f>IF(N154="zákl. přenesená",J154,0)</f>
        <v>0</v>
      </c>
      <c r="BH154" s="247">
        <f>IF(N154="sníž. přenesená",J154,0)</f>
        <v>0</v>
      </c>
      <c r="BI154" s="247">
        <f>IF(N154="nulová",J154,0)</f>
        <v>0</v>
      </c>
      <c r="BJ154" s="15" t="s">
        <v>80</v>
      </c>
      <c r="BK154" s="247">
        <f>ROUND(I154*H154,2)</f>
        <v>0</v>
      </c>
      <c r="BL154" s="15" t="s">
        <v>209</v>
      </c>
      <c r="BM154" s="246" t="s">
        <v>1145</v>
      </c>
    </row>
    <row r="155" s="2" customFormat="1">
      <c r="A155" s="36"/>
      <c r="B155" s="37"/>
      <c r="C155" s="38"/>
      <c r="D155" s="248" t="s">
        <v>211</v>
      </c>
      <c r="E155" s="38"/>
      <c r="F155" s="249" t="s">
        <v>523</v>
      </c>
      <c r="G155" s="38"/>
      <c r="H155" s="38"/>
      <c r="I155" s="152"/>
      <c r="J155" s="38"/>
      <c r="K155" s="38"/>
      <c r="L155" s="42"/>
      <c r="M155" s="250"/>
      <c r="N155" s="251"/>
      <c r="O155" s="89"/>
      <c r="P155" s="89"/>
      <c r="Q155" s="89"/>
      <c r="R155" s="89"/>
      <c r="S155" s="89"/>
      <c r="T155" s="90"/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T155" s="15" t="s">
        <v>211</v>
      </c>
      <c r="AU155" s="15" t="s">
        <v>80</v>
      </c>
    </row>
    <row r="156" s="13" customFormat="1">
      <c r="A156" s="13"/>
      <c r="B156" s="267"/>
      <c r="C156" s="268"/>
      <c r="D156" s="248" t="s">
        <v>213</v>
      </c>
      <c r="E156" s="269" t="s">
        <v>1</v>
      </c>
      <c r="F156" s="270" t="s">
        <v>996</v>
      </c>
      <c r="G156" s="268"/>
      <c r="H156" s="269" t="s">
        <v>1</v>
      </c>
      <c r="I156" s="271"/>
      <c r="J156" s="268"/>
      <c r="K156" s="268"/>
      <c r="L156" s="272"/>
      <c r="M156" s="273"/>
      <c r="N156" s="274"/>
      <c r="O156" s="274"/>
      <c r="P156" s="274"/>
      <c r="Q156" s="274"/>
      <c r="R156" s="274"/>
      <c r="S156" s="274"/>
      <c r="T156" s="275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76" t="s">
        <v>213</v>
      </c>
      <c r="AU156" s="276" t="s">
        <v>80</v>
      </c>
      <c r="AV156" s="13" t="s">
        <v>80</v>
      </c>
      <c r="AW156" s="13" t="s">
        <v>29</v>
      </c>
      <c r="AX156" s="13" t="s">
        <v>72</v>
      </c>
      <c r="AY156" s="276" t="s">
        <v>203</v>
      </c>
    </row>
    <row r="157" s="13" customFormat="1">
      <c r="A157" s="13"/>
      <c r="B157" s="267"/>
      <c r="C157" s="268"/>
      <c r="D157" s="248" t="s">
        <v>213</v>
      </c>
      <c r="E157" s="269" t="s">
        <v>1</v>
      </c>
      <c r="F157" s="270" t="s">
        <v>1146</v>
      </c>
      <c r="G157" s="268"/>
      <c r="H157" s="269" t="s">
        <v>1</v>
      </c>
      <c r="I157" s="271"/>
      <c r="J157" s="268"/>
      <c r="K157" s="268"/>
      <c r="L157" s="272"/>
      <c r="M157" s="273"/>
      <c r="N157" s="274"/>
      <c r="O157" s="274"/>
      <c r="P157" s="274"/>
      <c r="Q157" s="274"/>
      <c r="R157" s="274"/>
      <c r="S157" s="274"/>
      <c r="T157" s="275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76" t="s">
        <v>213</v>
      </c>
      <c r="AU157" s="276" t="s">
        <v>80</v>
      </c>
      <c r="AV157" s="13" t="s">
        <v>80</v>
      </c>
      <c r="AW157" s="13" t="s">
        <v>29</v>
      </c>
      <c r="AX157" s="13" t="s">
        <v>72</v>
      </c>
      <c r="AY157" s="276" t="s">
        <v>203</v>
      </c>
    </row>
    <row r="158" s="13" customFormat="1">
      <c r="A158" s="13"/>
      <c r="B158" s="267"/>
      <c r="C158" s="268"/>
      <c r="D158" s="248" t="s">
        <v>213</v>
      </c>
      <c r="E158" s="269" t="s">
        <v>1</v>
      </c>
      <c r="F158" s="270" t="s">
        <v>1147</v>
      </c>
      <c r="G158" s="268"/>
      <c r="H158" s="269" t="s">
        <v>1</v>
      </c>
      <c r="I158" s="271"/>
      <c r="J158" s="268"/>
      <c r="K158" s="268"/>
      <c r="L158" s="272"/>
      <c r="M158" s="273"/>
      <c r="N158" s="274"/>
      <c r="O158" s="274"/>
      <c r="P158" s="274"/>
      <c r="Q158" s="274"/>
      <c r="R158" s="274"/>
      <c r="S158" s="274"/>
      <c r="T158" s="275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76" t="s">
        <v>213</v>
      </c>
      <c r="AU158" s="276" t="s">
        <v>80</v>
      </c>
      <c r="AV158" s="13" t="s">
        <v>80</v>
      </c>
      <c r="AW158" s="13" t="s">
        <v>29</v>
      </c>
      <c r="AX158" s="13" t="s">
        <v>72</v>
      </c>
      <c r="AY158" s="276" t="s">
        <v>203</v>
      </c>
    </row>
    <row r="159" s="13" customFormat="1">
      <c r="A159" s="13"/>
      <c r="B159" s="267"/>
      <c r="C159" s="268"/>
      <c r="D159" s="248" t="s">
        <v>213</v>
      </c>
      <c r="E159" s="269" t="s">
        <v>1</v>
      </c>
      <c r="F159" s="270" t="s">
        <v>1148</v>
      </c>
      <c r="G159" s="268"/>
      <c r="H159" s="269" t="s">
        <v>1</v>
      </c>
      <c r="I159" s="271"/>
      <c r="J159" s="268"/>
      <c r="K159" s="268"/>
      <c r="L159" s="272"/>
      <c r="M159" s="273"/>
      <c r="N159" s="274"/>
      <c r="O159" s="274"/>
      <c r="P159" s="274"/>
      <c r="Q159" s="274"/>
      <c r="R159" s="274"/>
      <c r="S159" s="274"/>
      <c r="T159" s="275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76" t="s">
        <v>213</v>
      </c>
      <c r="AU159" s="276" t="s">
        <v>80</v>
      </c>
      <c r="AV159" s="13" t="s">
        <v>80</v>
      </c>
      <c r="AW159" s="13" t="s">
        <v>29</v>
      </c>
      <c r="AX159" s="13" t="s">
        <v>72</v>
      </c>
      <c r="AY159" s="276" t="s">
        <v>203</v>
      </c>
    </row>
    <row r="160" s="12" customFormat="1">
      <c r="A160" s="12"/>
      <c r="B160" s="252"/>
      <c r="C160" s="253"/>
      <c r="D160" s="248" t="s">
        <v>213</v>
      </c>
      <c r="E160" s="254" t="s">
        <v>244</v>
      </c>
      <c r="F160" s="255" t="s">
        <v>1149</v>
      </c>
      <c r="G160" s="253"/>
      <c r="H160" s="256">
        <v>66.150000000000006</v>
      </c>
      <c r="I160" s="257"/>
      <c r="J160" s="253"/>
      <c r="K160" s="253"/>
      <c r="L160" s="258"/>
      <c r="M160" s="259"/>
      <c r="N160" s="260"/>
      <c r="O160" s="260"/>
      <c r="P160" s="260"/>
      <c r="Q160" s="260"/>
      <c r="R160" s="260"/>
      <c r="S160" s="260"/>
      <c r="T160" s="261"/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T160" s="262" t="s">
        <v>213</v>
      </c>
      <c r="AU160" s="262" t="s">
        <v>80</v>
      </c>
      <c r="AV160" s="12" t="s">
        <v>95</v>
      </c>
      <c r="AW160" s="12" t="s">
        <v>29</v>
      </c>
      <c r="AX160" s="12" t="s">
        <v>72</v>
      </c>
      <c r="AY160" s="262" t="s">
        <v>203</v>
      </c>
    </row>
    <row r="161" s="12" customFormat="1">
      <c r="A161" s="12"/>
      <c r="B161" s="252"/>
      <c r="C161" s="253"/>
      <c r="D161" s="248" t="s">
        <v>213</v>
      </c>
      <c r="E161" s="254" t="s">
        <v>1001</v>
      </c>
      <c r="F161" s="255" t="s">
        <v>1150</v>
      </c>
      <c r="G161" s="253"/>
      <c r="H161" s="256">
        <v>53.049999999999997</v>
      </c>
      <c r="I161" s="257"/>
      <c r="J161" s="253"/>
      <c r="K161" s="253"/>
      <c r="L161" s="258"/>
      <c r="M161" s="259"/>
      <c r="N161" s="260"/>
      <c r="O161" s="260"/>
      <c r="P161" s="260"/>
      <c r="Q161" s="260"/>
      <c r="R161" s="260"/>
      <c r="S161" s="260"/>
      <c r="T161" s="261"/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T161" s="262" t="s">
        <v>213</v>
      </c>
      <c r="AU161" s="262" t="s">
        <v>80</v>
      </c>
      <c r="AV161" s="12" t="s">
        <v>95</v>
      </c>
      <c r="AW161" s="12" t="s">
        <v>29</v>
      </c>
      <c r="AX161" s="12" t="s">
        <v>80</v>
      </c>
      <c r="AY161" s="262" t="s">
        <v>203</v>
      </c>
    </row>
    <row r="162" s="2" customFormat="1" ht="16.5" customHeight="1">
      <c r="A162" s="36"/>
      <c r="B162" s="37"/>
      <c r="C162" s="236" t="s">
        <v>275</v>
      </c>
      <c r="D162" s="236" t="s">
        <v>204</v>
      </c>
      <c r="E162" s="237" t="s">
        <v>388</v>
      </c>
      <c r="F162" s="238" t="s">
        <v>389</v>
      </c>
      <c r="G162" s="239" t="s">
        <v>311</v>
      </c>
      <c r="H162" s="240">
        <v>13.1</v>
      </c>
      <c r="I162" s="241"/>
      <c r="J162" s="240">
        <f>ROUND(I162*H162,2)</f>
        <v>0</v>
      </c>
      <c r="K162" s="238" t="s">
        <v>208</v>
      </c>
      <c r="L162" s="42"/>
      <c r="M162" s="242" t="s">
        <v>1</v>
      </c>
      <c r="N162" s="243" t="s">
        <v>37</v>
      </c>
      <c r="O162" s="89"/>
      <c r="P162" s="244">
        <f>O162*H162</f>
        <v>0</v>
      </c>
      <c r="Q162" s="244">
        <v>0</v>
      </c>
      <c r="R162" s="244">
        <f>Q162*H162</f>
        <v>0</v>
      </c>
      <c r="S162" s="244">
        <v>0</v>
      </c>
      <c r="T162" s="245">
        <f>S162*H162</f>
        <v>0</v>
      </c>
      <c r="U162" s="36"/>
      <c r="V162" s="36"/>
      <c r="W162" s="36"/>
      <c r="X162" s="36"/>
      <c r="Y162" s="36"/>
      <c r="Z162" s="36"/>
      <c r="AA162" s="36"/>
      <c r="AB162" s="36"/>
      <c r="AC162" s="36"/>
      <c r="AD162" s="36"/>
      <c r="AE162" s="36"/>
      <c r="AR162" s="246" t="s">
        <v>209</v>
      </c>
      <c r="AT162" s="246" t="s">
        <v>204</v>
      </c>
      <c r="AU162" s="246" t="s">
        <v>80</v>
      </c>
      <c r="AY162" s="15" t="s">
        <v>203</v>
      </c>
      <c r="BE162" s="247">
        <f>IF(N162="základní",J162,0)</f>
        <v>0</v>
      </c>
      <c r="BF162" s="247">
        <f>IF(N162="snížená",J162,0)</f>
        <v>0</v>
      </c>
      <c r="BG162" s="247">
        <f>IF(N162="zákl. přenesená",J162,0)</f>
        <v>0</v>
      </c>
      <c r="BH162" s="247">
        <f>IF(N162="sníž. přenesená",J162,0)</f>
        <v>0</v>
      </c>
      <c r="BI162" s="247">
        <f>IF(N162="nulová",J162,0)</f>
        <v>0</v>
      </c>
      <c r="BJ162" s="15" t="s">
        <v>80</v>
      </c>
      <c r="BK162" s="247">
        <f>ROUND(I162*H162,2)</f>
        <v>0</v>
      </c>
      <c r="BL162" s="15" t="s">
        <v>209</v>
      </c>
      <c r="BM162" s="246" t="s">
        <v>1151</v>
      </c>
    </row>
    <row r="163" s="2" customFormat="1">
      <c r="A163" s="36"/>
      <c r="B163" s="37"/>
      <c r="C163" s="38"/>
      <c r="D163" s="248" t="s">
        <v>211</v>
      </c>
      <c r="E163" s="38"/>
      <c r="F163" s="249" t="s">
        <v>391</v>
      </c>
      <c r="G163" s="38"/>
      <c r="H163" s="38"/>
      <c r="I163" s="152"/>
      <c r="J163" s="38"/>
      <c r="K163" s="38"/>
      <c r="L163" s="42"/>
      <c r="M163" s="250"/>
      <c r="N163" s="251"/>
      <c r="O163" s="89"/>
      <c r="P163" s="89"/>
      <c r="Q163" s="89"/>
      <c r="R163" s="89"/>
      <c r="S163" s="89"/>
      <c r="T163" s="90"/>
      <c r="U163" s="36"/>
      <c r="V163" s="36"/>
      <c r="W163" s="36"/>
      <c r="X163" s="36"/>
      <c r="Y163" s="36"/>
      <c r="Z163" s="36"/>
      <c r="AA163" s="36"/>
      <c r="AB163" s="36"/>
      <c r="AC163" s="36"/>
      <c r="AD163" s="36"/>
      <c r="AE163" s="36"/>
      <c r="AT163" s="15" t="s">
        <v>211</v>
      </c>
      <c r="AU163" s="15" t="s">
        <v>80</v>
      </c>
    </row>
    <row r="164" s="12" customFormat="1">
      <c r="A164" s="12"/>
      <c r="B164" s="252"/>
      <c r="C164" s="253"/>
      <c r="D164" s="248" t="s">
        <v>213</v>
      </c>
      <c r="E164" s="254" t="s">
        <v>382</v>
      </c>
      <c r="F164" s="255" t="s">
        <v>1122</v>
      </c>
      <c r="G164" s="253"/>
      <c r="H164" s="256">
        <v>13.1</v>
      </c>
      <c r="I164" s="257"/>
      <c r="J164" s="253"/>
      <c r="K164" s="253"/>
      <c r="L164" s="258"/>
      <c r="M164" s="259"/>
      <c r="N164" s="260"/>
      <c r="O164" s="260"/>
      <c r="P164" s="260"/>
      <c r="Q164" s="260"/>
      <c r="R164" s="260"/>
      <c r="S164" s="260"/>
      <c r="T164" s="261"/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T164" s="262" t="s">
        <v>213</v>
      </c>
      <c r="AU164" s="262" t="s">
        <v>80</v>
      </c>
      <c r="AV164" s="12" t="s">
        <v>95</v>
      </c>
      <c r="AW164" s="12" t="s">
        <v>29</v>
      </c>
      <c r="AX164" s="12" t="s">
        <v>80</v>
      </c>
      <c r="AY164" s="262" t="s">
        <v>203</v>
      </c>
    </row>
    <row r="165" s="2" customFormat="1" ht="16.5" customHeight="1">
      <c r="A165" s="36"/>
      <c r="B165" s="37"/>
      <c r="C165" s="236" t="s">
        <v>366</v>
      </c>
      <c r="D165" s="236" t="s">
        <v>204</v>
      </c>
      <c r="E165" s="237" t="s">
        <v>1004</v>
      </c>
      <c r="F165" s="238" t="s">
        <v>1005</v>
      </c>
      <c r="G165" s="239" t="s">
        <v>311</v>
      </c>
      <c r="H165" s="240">
        <v>13.1</v>
      </c>
      <c r="I165" s="241"/>
      <c r="J165" s="240">
        <f>ROUND(I165*H165,2)</f>
        <v>0</v>
      </c>
      <c r="K165" s="238" t="s">
        <v>208</v>
      </c>
      <c r="L165" s="42"/>
      <c r="M165" s="242" t="s">
        <v>1</v>
      </c>
      <c r="N165" s="243" t="s">
        <v>37</v>
      </c>
      <c r="O165" s="89"/>
      <c r="P165" s="244">
        <f>O165*H165</f>
        <v>0</v>
      </c>
      <c r="Q165" s="244">
        <v>0</v>
      </c>
      <c r="R165" s="244">
        <f>Q165*H165</f>
        <v>0</v>
      </c>
      <c r="S165" s="244">
        <v>0</v>
      </c>
      <c r="T165" s="245">
        <f>S165*H165</f>
        <v>0</v>
      </c>
      <c r="U165" s="36"/>
      <c r="V165" s="36"/>
      <c r="W165" s="36"/>
      <c r="X165" s="36"/>
      <c r="Y165" s="36"/>
      <c r="Z165" s="36"/>
      <c r="AA165" s="36"/>
      <c r="AB165" s="36"/>
      <c r="AC165" s="36"/>
      <c r="AD165" s="36"/>
      <c r="AE165" s="36"/>
      <c r="AR165" s="246" t="s">
        <v>209</v>
      </c>
      <c r="AT165" s="246" t="s">
        <v>204</v>
      </c>
      <c r="AU165" s="246" t="s">
        <v>80</v>
      </c>
      <c r="AY165" s="15" t="s">
        <v>203</v>
      </c>
      <c r="BE165" s="247">
        <f>IF(N165="základní",J165,0)</f>
        <v>0</v>
      </c>
      <c r="BF165" s="247">
        <f>IF(N165="snížená",J165,0)</f>
        <v>0</v>
      </c>
      <c r="BG165" s="247">
        <f>IF(N165="zákl. přenesená",J165,0)</f>
        <v>0</v>
      </c>
      <c r="BH165" s="247">
        <f>IF(N165="sníž. přenesená",J165,0)</f>
        <v>0</v>
      </c>
      <c r="BI165" s="247">
        <f>IF(N165="nulová",J165,0)</f>
        <v>0</v>
      </c>
      <c r="BJ165" s="15" t="s">
        <v>80</v>
      </c>
      <c r="BK165" s="247">
        <f>ROUND(I165*H165,2)</f>
        <v>0</v>
      </c>
      <c r="BL165" s="15" t="s">
        <v>209</v>
      </c>
      <c r="BM165" s="246" t="s">
        <v>1152</v>
      </c>
    </row>
    <row r="166" s="2" customFormat="1">
      <c r="A166" s="36"/>
      <c r="B166" s="37"/>
      <c r="C166" s="38"/>
      <c r="D166" s="248" t="s">
        <v>211</v>
      </c>
      <c r="E166" s="38"/>
      <c r="F166" s="249" t="s">
        <v>1007</v>
      </c>
      <c r="G166" s="38"/>
      <c r="H166" s="38"/>
      <c r="I166" s="152"/>
      <c r="J166" s="38"/>
      <c r="K166" s="38"/>
      <c r="L166" s="42"/>
      <c r="M166" s="250"/>
      <c r="N166" s="251"/>
      <c r="O166" s="89"/>
      <c r="P166" s="89"/>
      <c r="Q166" s="89"/>
      <c r="R166" s="89"/>
      <c r="S166" s="89"/>
      <c r="T166" s="90"/>
      <c r="U166" s="36"/>
      <c r="V166" s="36"/>
      <c r="W166" s="36"/>
      <c r="X166" s="36"/>
      <c r="Y166" s="36"/>
      <c r="Z166" s="36"/>
      <c r="AA166" s="36"/>
      <c r="AB166" s="36"/>
      <c r="AC166" s="36"/>
      <c r="AD166" s="36"/>
      <c r="AE166" s="36"/>
      <c r="AT166" s="15" t="s">
        <v>211</v>
      </c>
      <c r="AU166" s="15" t="s">
        <v>80</v>
      </c>
    </row>
    <row r="167" s="13" customFormat="1">
      <c r="A167" s="13"/>
      <c r="B167" s="267"/>
      <c r="C167" s="268"/>
      <c r="D167" s="248" t="s">
        <v>213</v>
      </c>
      <c r="E167" s="269" t="s">
        <v>1</v>
      </c>
      <c r="F167" s="270" t="s">
        <v>1008</v>
      </c>
      <c r="G167" s="268"/>
      <c r="H167" s="269" t="s">
        <v>1</v>
      </c>
      <c r="I167" s="271"/>
      <c r="J167" s="268"/>
      <c r="K167" s="268"/>
      <c r="L167" s="272"/>
      <c r="M167" s="273"/>
      <c r="N167" s="274"/>
      <c r="O167" s="274"/>
      <c r="P167" s="274"/>
      <c r="Q167" s="274"/>
      <c r="R167" s="274"/>
      <c r="S167" s="274"/>
      <c r="T167" s="275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76" t="s">
        <v>213</v>
      </c>
      <c r="AU167" s="276" t="s">
        <v>80</v>
      </c>
      <c r="AV167" s="13" t="s">
        <v>80</v>
      </c>
      <c r="AW167" s="13" t="s">
        <v>29</v>
      </c>
      <c r="AX167" s="13" t="s">
        <v>72</v>
      </c>
      <c r="AY167" s="276" t="s">
        <v>203</v>
      </c>
    </row>
    <row r="168" s="12" customFormat="1">
      <c r="A168" s="12"/>
      <c r="B168" s="252"/>
      <c r="C168" s="253"/>
      <c r="D168" s="248" t="s">
        <v>213</v>
      </c>
      <c r="E168" s="254" t="s">
        <v>250</v>
      </c>
      <c r="F168" s="255" t="s">
        <v>1153</v>
      </c>
      <c r="G168" s="253"/>
      <c r="H168" s="256">
        <v>13.1</v>
      </c>
      <c r="I168" s="257"/>
      <c r="J168" s="253"/>
      <c r="K168" s="253"/>
      <c r="L168" s="258"/>
      <c r="M168" s="259"/>
      <c r="N168" s="260"/>
      <c r="O168" s="260"/>
      <c r="P168" s="260"/>
      <c r="Q168" s="260"/>
      <c r="R168" s="260"/>
      <c r="S168" s="260"/>
      <c r="T168" s="261"/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T168" s="262" t="s">
        <v>213</v>
      </c>
      <c r="AU168" s="262" t="s">
        <v>80</v>
      </c>
      <c r="AV168" s="12" t="s">
        <v>95</v>
      </c>
      <c r="AW168" s="12" t="s">
        <v>29</v>
      </c>
      <c r="AX168" s="12" t="s">
        <v>80</v>
      </c>
      <c r="AY168" s="262" t="s">
        <v>203</v>
      </c>
    </row>
    <row r="169" s="2" customFormat="1" ht="16.5" customHeight="1">
      <c r="A169" s="36"/>
      <c r="B169" s="37"/>
      <c r="C169" s="236" t="s">
        <v>371</v>
      </c>
      <c r="D169" s="236" t="s">
        <v>204</v>
      </c>
      <c r="E169" s="237" t="s">
        <v>530</v>
      </c>
      <c r="F169" s="238" t="s">
        <v>531</v>
      </c>
      <c r="G169" s="239" t="s">
        <v>311</v>
      </c>
      <c r="H169" s="240">
        <v>38</v>
      </c>
      <c r="I169" s="241"/>
      <c r="J169" s="240">
        <f>ROUND(I169*H169,2)</f>
        <v>0</v>
      </c>
      <c r="K169" s="238" t="s">
        <v>208</v>
      </c>
      <c r="L169" s="42"/>
      <c r="M169" s="242" t="s">
        <v>1</v>
      </c>
      <c r="N169" s="243" t="s">
        <v>37</v>
      </c>
      <c r="O169" s="89"/>
      <c r="P169" s="244">
        <f>O169*H169</f>
        <v>0</v>
      </c>
      <c r="Q169" s="244">
        <v>0</v>
      </c>
      <c r="R169" s="244">
        <f>Q169*H169</f>
        <v>0</v>
      </c>
      <c r="S169" s="244">
        <v>0</v>
      </c>
      <c r="T169" s="245">
        <f>S169*H169</f>
        <v>0</v>
      </c>
      <c r="U169" s="36"/>
      <c r="V169" s="36"/>
      <c r="W169" s="36"/>
      <c r="X169" s="36"/>
      <c r="Y169" s="36"/>
      <c r="Z169" s="36"/>
      <c r="AA169" s="36"/>
      <c r="AB169" s="36"/>
      <c r="AC169" s="36"/>
      <c r="AD169" s="36"/>
      <c r="AE169" s="36"/>
      <c r="AR169" s="246" t="s">
        <v>209</v>
      </c>
      <c r="AT169" s="246" t="s">
        <v>204</v>
      </c>
      <c r="AU169" s="246" t="s">
        <v>80</v>
      </c>
      <c r="AY169" s="15" t="s">
        <v>203</v>
      </c>
      <c r="BE169" s="247">
        <f>IF(N169="základní",J169,0)</f>
        <v>0</v>
      </c>
      <c r="BF169" s="247">
        <f>IF(N169="snížená",J169,0)</f>
        <v>0</v>
      </c>
      <c r="BG169" s="247">
        <f>IF(N169="zákl. přenesená",J169,0)</f>
        <v>0</v>
      </c>
      <c r="BH169" s="247">
        <f>IF(N169="sníž. přenesená",J169,0)</f>
        <v>0</v>
      </c>
      <c r="BI169" s="247">
        <f>IF(N169="nulová",J169,0)</f>
        <v>0</v>
      </c>
      <c r="BJ169" s="15" t="s">
        <v>80</v>
      </c>
      <c r="BK169" s="247">
        <f>ROUND(I169*H169,2)</f>
        <v>0</v>
      </c>
      <c r="BL169" s="15" t="s">
        <v>209</v>
      </c>
      <c r="BM169" s="246" t="s">
        <v>1154</v>
      </c>
    </row>
    <row r="170" s="2" customFormat="1">
      <c r="A170" s="36"/>
      <c r="B170" s="37"/>
      <c r="C170" s="38"/>
      <c r="D170" s="248" t="s">
        <v>211</v>
      </c>
      <c r="E170" s="38"/>
      <c r="F170" s="249" t="s">
        <v>533</v>
      </c>
      <c r="G170" s="38"/>
      <c r="H170" s="38"/>
      <c r="I170" s="152"/>
      <c r="J170" s="38"/>
      <c r="K170" s="38"/>
      <c r="L170" s="42"/>
      <c r="M170" s="250"/>
      <c r="N170" s="251"/>
      <c r="O170" s="89"/>
      <c r="P170" s="89"/>
      <c r="Q170" s="89"/>
      <c r="R170" s="89"/>
      <c r="S170" s="89"/>
      <c r="T170" s="90"/>
      <c r="U170" s="36"/>
      <c r="V170" s="36"/>
      <c r="W170" s="36"/>
      <c r="X170" s="36"/>
      <c r="Y170" s="36"/>
      <c r="Z170" s="36"/>
      <c r="AA170" s="36"/>
      <c r="AB170" s="36"/>
      <c r="AC170" s="36"/>
      <c r="AD170" s="36"/>
      <c r="AE170" s="36"/>
      <c r="AT170" s="15" t="s">
        <v>211</v>
      </c>
      <c r="AU170" s="15" t="s">
        <v>80</v>
      </c>
    </row>
    <row r="171" s="13" customFormat="1">
      <c r="A171" s="13"/>
      <c r="B171" s="267"/>
      <c r="C171" s="268"/>
      <c r="D171" s="248" t="s">
        <v>213</v>
      </c>
      <c r="E171" s="269" t="s">
        <v>1</v>
      </c>
      <c r="F171" s="270" t="s">
        <v>1011</v>
      </c>
      <c r="G171" s="268"/>
      <c r="H171" s="269" t="s">
        <v>1</v>
      </c>
      <c r="I171" s="271"/>
      <c r="J171" s="268"/>
      <c r="K171" s="268"/>
      <c r="L171" s="272"/>
      <c r="M171" s="273"/>
      <c r="N171" s="274"/>
      <c r="O171" s="274"/>
      <c r="P171" s="274"/>
      <c r="Q171" s="274"/>
      <c r="R171" s="274"/>
      <c r="S171" s="274"/>
      <c r="T171" s="275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76" t="s">
        <v>213</v>
      </c>
      <c r="AU171" s="276" t="s">
        <v>80</v>
      </c>
      <c r="AV171" s="13" t="s">
        <v>80</v>
      </c>
      <c r="AW171" s="13" t="s">
        <v>29</v>
      </c>
      <c r="AX171" s="13" t="s">
        <v>72</v>
      </c>
      <c r="AY171" s="276" t="s">
        <v>203</v>
      </c>
    </row>
    <row r="172" s="12" customFormat="1">
      <c r="A172" s="12"/>
      <c r="B172" s="252"/>
      <c r="C172" s="253"/>
      <c r="D172" s="248" t="s">
        <v>213</v>
      </c>
      <c r="E172" s="254" t="s">
        <v>220</v>
      </c>
      <c r="F172" s="255" t="s">
        <v>1155</v>
      </c>
      <c r="G172" s="253"/>
      <c r="H172" s="256">
        <v>38</v>
      </c>
      <c r="I172" s="257"/>
      <c r="J172" s="253"/>
      <c r="K172" s="253"/>
      <c r="L172" s="258"/>
      <c r="M172" s="259"/>
      <c r="N172" s="260"/>
      <c r="O172" s="260"/>
      <c r="P172" s="260"/>
      <c r="Q172" s="260"/>
      <c r="R172" s="260"/>
      <c r="S172" s="260"/>
      <c r="T172" s="261"/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T172" s="262" t="s">
        <v>213</v>
      </c>
      <c r="AU172" s="262" t="s">
        <v>80</v>
      </c>
      <c r="AV172" s="12" t="s">
        <v>95</v>
      </c>
      <c r="AW172" s="12" t="s">
        <v>29</v>
      </c>
      <c r="AX172" s="12" t="s">
        <v>80</v>
      </c>
      <c r="AY172" s="262" t="s">
        <v>203</v>
      </c>
    </row>
    <row r="173" s="11" customFormat="1" ht="25.92" customHeight="1">
      <c r="A173" s="11"/>
      <c r="B173" s="222"/>
      <c r="C173" s="223"/>
      <c r="D173" s="224" t="s">
        <v>71</v>
      </c>
      <c r="E173" s="225" t="s">
        <v>209</v>
      </c>
      <c r="F173" s="225" t="s">
        <v>542</v>
      </c>
      <c r="G173" s="223"/>
      <c r="H173" s="223"/>
      <c r="I173" s="226"/>
      <c r="J173" s="227">
        <f>BK173</f>
        <v>0</v>
      </c>
      <c r="K173" s="223"/>
      <c r="L173" s="228"/>
      <c r="M173" s="229"/>
      <c r="N173" s="230"/>
      <c r="O173" s="230"/>
      <c r="P173" s="231">
        <f>SUM(P174:P194)</f>
        <v>0</v>
      </c>
      <c r="Q173" s="230"/>
      <c r="R173" s="231">
        <f>SUM(R174:R194)</f>
        <v>0</v>
      </c>
      <c r="S173" s="230"/>
      <c r="T173" s="232">
        <f>SUM(T174:T194)</f>
        <v>0</v>
      </c>
      <c r="U173" s="11"/>
      <c r="V173" s="11"/>
      <c r="W173" s="11"/>
      <c r="X173" s="11"/>
      <c r="Y173" s="11"/>
      <c r="Z173" s="11"/>
      <c r="AA173" s="11"/>
      <c r="AB173" s="11"/>
      <c r="AC173" s="11"/>
      <c r="AD173" s="11"/>
      <c r="AE173" s="11"/>
      <c r="AR173" s="233" t="s">
        <v>80</v>
      </c>
      <c r="AT173" s="234" t="s">
        <v>71</v>
      </c>
      <c r="AU173" s="234" t="s">
        <v>72</v>
      </c>
      <c r="AY173" s="233" t="s">
        <v>203</v>
      </c>
      <c r="BK173" s="235">
        <f>SUM(BK174:BK194)</f>
        <v>0</v>
      </c>
    </row>
    <row r="174" s="2" customFormat="1" ht="16.5" customHeight="1">
      <c r="A174" s="36"/>
      <c r="B174" s="37"/>
      <c r="C174" s="236" t="s">
        <v>377</v>
      </c>
      <c r="D174" s="236" t="s">
        <v>204</v>
      </c>
      <c r="E174" s="237" t="s">
        <v>1013</v>
      </c>
      <c r="F174" s="238" t="s">
        <v>1014</v>
      </c>
      <c r="G174" s="239" t="s">
        <v>311</v>
      </c>
      <c r="H174" s="240">
        <v>0.47999999999999998</v>
      </c>
      <c r="I174" s="241"/>
      <c r="J174" s="240">
        <f>ROUND(I174*H174,2)</f>
        <v>0</v>
      </c>
      <c r="K174" s="238" t="s">
        <v>208</v>
      </c>
      <c r="L174" s="42"/>
      <c r="M174" s="242" t="s">
        <v>1</v>
      </c>
      <c r="N174" s="243" t="s">
        <v>37</v>
      </c>
      <c r="O174" s="89"/>
      <c r="P174" s="244">
        <f>O174*H174</f>
        <v>0</v>
      </c>
      <c r="Q174" s="244">
        <v>0</v>
      </c>
      <c r="R174" s="244">
        <f>Q174*H174</f>
        <v>0</v>
      </c>
      <c r="S174" s="244">
        <v>0</v>
      </c>
      <c r="T174" s="245">
        <f>S174*H174</f>
        <v>0</v>
      </c>
      <c r="U174" s="36"/>
      <c r="V174" s="36"/>
      <c r="W174" s="36"/>
      <c r="X174" s="36"/>
      <c r="Y174" s="36"/>
      <c r="Z174" s="36"/>
      <c r="AA174" s="36"/>
      <c r="AB174" s="36"/>
      <c r="AC174" s="36"/>
      <c r="AD174" s="36"/>
      <c r="AE174" s="36"/>
      <c r="AR174" s="246" t="s">
        <v>209</v>
      </c>
      <c r="AT174" s="246" t="s">
        <v>204</v>
      </c>
      <c r="AU174" s="246" t="s">
        <v>80</v>
      </c>
      <c r="AY174" s="15" t="s">
        <v>203</v>
      </c>
      <c r="BE174" s="247">
        <f>IF(N174="základní",J174,0)</f>
        <v>0</v>
      </c>
      <c r="BF174" s="247">
        <f>IF(N174="snížená",J174,0)</f>
        <v>0</v>
      </c>
      <c r="BG174" s="247">
        <f>IF(N174="zákl. přenesená",J174,0)</f>
        <v>0</v>
      </c>
      <c r="BH174" s="247">
        <f>IF(N174="sníž. přenesená",J174,0)</f>
        <v>0</v>
      </c>
      <c r="BI174" s="247">
        <f>IF(N174="nulová",J174,0)</f>
        <v>0</v>
      </c>
      <c r="BJ174" s="15" t="s">
        <v>80</v>
      </c>
      <c r="BK174" s="247">
        <f>ROUND(I174*H174,2)</f>
        <v>0</v>
      </c>
      <c r="BL174" s="15" t="s">
        <v>209</v>
      </c>
      <c r="BM174" s="246" t="s">
        <v>1156</v>
      </c>
    </row>
    <row r="175" s="2" customFormat="1">
      <c r="A175" s="36"/>
      <c r="B175" s="37"/>
      <c r="C175" s="38"/>
      <c r="D175" s="248" t="s">
        <v>211</v>
      </c>
      <c r="E175" s="38"/>
      <c r="F175" s="249" t="s">
        <v>1016</v>
      </c>
      <c r="G175" s="38"/>
      <c r="H175" s="38"/>
      <c r="I175" s="152"/>
      <c r="J175" s="38"/>
      <c r="K175" s="38"/>
      <c r="L175" s="42"/>
      <c r="M175" s="250"/>
      <c r="N175" s="251"/>
      <c r="O175" s="89"/>
      <c r="P175" s="89"/>
      <c r="Q175" s="89"/>
      <c r="R175" s="89"/>
      <c r="S175" s="89"/>
      <c r="T175" s="90"/>
      <c r="U175" s="36"/>
      <c r="V175" s="36"/>
      <c r="W175" s="36"/>
      <c r="X175" s="36"/>
      <c r="Y175" s="36"/>
      <c r="Z175" s="36"/>
      <c r="AA175" s="36"/>
      <c r="AB175" s="36"/>
      <c r="AC175" s="36"/>
      <c r="AD175" s="36"/>
      <c r="AE175" s="36"/>
      <c r="AT175" s="15" t="s">
        <v>211</v>
      </c>
      <c r="AU175" s="15" t="s">
        <v>80</v>
      </c>
    </row>
    <row r="176" s="13" customFormat="1">
      <c r="A176" s="13"/>
      <c r="B176" s="267"/>
      <c r="C176" s="268"/>
      <c r="D176" s="248" t="s">
        <v>213</v>
      </c>
      <c r="E176" s="269" t="s">
        <v>1</v>
      </c>
      <c r="F176" s="270" t="s">
        <v>1017</v>
      </c>
      <c r="G176" s="268"/>
      <c r="H176" s="269" t="s">
        <v>1</v>
      </c>
      <c r="I176" s="271"/>
      <c r="J176" s="268"/>
      <c r="K176" s="268"/>
      <c r="L176" s="272"/>
      <c r="M176" s="273"/>
      <c r="N176" s="274"/>
      <c r="O176" s="274"/>
      <c r="P176" s="274"/>
      <c r="Q176" s="274"/>
      <c r="R176" s="274"/>
      <c r="S176" s="274"/>
      <c r="T176" s="275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76" t="s">
        <v>213</v>
      </c>
      <c r="AU176" s="276" t="s">
        <v>80</v>
      </c>
      <c r="AV176" s="13" t="s">
        <v>80</v>
      </c>
      <c r="AW176" s="13" t="s">
        <v>29</v>
      </c>
      <c r="AX176" s="13" t="s">
        <v>72</v>
      </c>
      <c r="AY176" s="276" t="s">
        <v>203</v>
      </c>
    </row>
    <row r="177" s="12" customFormat="1">
      <c r="A177" s="12"/>
      <c r="B177" s="252"/>
      <c r="C177" s="253"/>
      <c r="D177" s="248" t="s">
        <v>213</v>
      </c>
      <c r="E177" s="254" t="s">
        <v>467</v>
      </c>
      <c r="F177" s="255" t="s">
        <v>1157</v>
      </c>
      <c r="G177" s="253"/>
      <c r="H177" s="256">
        <v>0.47999999999999998</v>
      </c>
      <c r="I177" s="257"/>
      <c r="J177" s="253"/>
      <c r="K177" s="253"/>
      <c r="L177" s="258"/>
      <c r="M177" s="259"/>
      <c r="N177" s="260"/>
      <c r="O177" s="260"/>
      <c r="P177" s="260"/>
      <c r="Q177" s="260"/>
      <c r="R177" s="260"/>
      <c r="S177" s="260"/>
      <c r="T177" s="261"/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T177" s="262" t="s">
        <v>213</v>
      </c>
      <c r="AU177" s="262" t="s">
        <v>80</v>
      </c>
      <c r="AV177" s="12" t="s">
        <v>95</v>
      </c>
      <c r="AW177" s="12" t="s">
        <v>29</v>
      </c>
      <c r="AX177" s="12" t="s">
        <v>80</v>
      </c>
      <c r="AY177" s="262" t="s">
        <v>203</v>
      </c>
    </row>
    <row r="178" s="2" customFormat="1" ht="16.5" customHeight="1">
      <c r="A178" s="36"/>
      <c r="B178" s="37"/>
      <c r="C178" s="236" t="s">
        <v>387</v>
      </c>
      <c r="D178" s="236" t="s">
        <v>204</v>
      </c>
      <c r="E178" s="237" t="s">
        <v>1019</v>
      </c>
      <c r="F178" s="238" t="s">
        <v>1020</v>
      </c>
      <c r="G178" s="239" t="s">
        <v>311</v>
      </c>
      <c r="H178" s="240">
        <v>5.7800000000000002</v>
      </c>
      <c r="I178" s="241"/>
      <c r="J178" s="240">
        <f>ROUND(I178*H178,2)</f>
        <v>0</v>
      </c>
      <c r="K178" s="238" t="s">
        <v>208</v>
      </c>
      <c r="L178" s="42"/>
      <c r="M178" s="242" t="s">
        <v>1</v>
      </c>
      <c r="N178" s="243" t="s">
        <v>37</v>
      </c>
      <c r="O178" s="89"/>
      <c r="P178" s="244">
        <f>O178*H178</f>
        <v>0</v>
      </c>
      <c r="Q178" s="244">
        <v>0</v>
      </c>
      <c r="R178" s="244">
        <f>Q178*H178</f>
        <v>0</v>
      </c>
      <c r="S178" s="244">
        <v>0</v>
      </c>
      <c r="T178" s="245">
        <f>S178*H178</f>
        <v>0</v>
      </c>
      <c r="U178" s="36"/>
      <c r="V178" s="36"/>
      <c r="W178" s="36"/>
      <c r="X178" s="36"/>
      <c r="Y178" s="36"/>
      <c r="Z178" s="36"/>
      <c r="AA178" s="36"/>
      <c r="AB178" s="36"/>
      <c r="AC178" s="36"/>
      <c r="AD178" s="36"/>
      <c r="AE178" s="36"/>
      <c r="AR178" s="246" t="s">
        <v>209</v>
      </c>
      <c r="AT178" s="246" t="s">
        <v>204</v>
      </c>
      <c r="AU178" s="246" t="s">
        <v>80</v>
      </c>
      <c r="AY178" s="15" t="s">
        <v>203</v>
      </c>
      <c r="BE178" s="247">
        <f>IF(N178="základní",J178,0)</f>
        <v>0</v>
      </c>
      <c r="BF178" s="247">
        <f>IF(N178="snížená",J178,0)</f>
        <v>0</v>
      </c>
      <c r="BG178" s="247">
        <f>IF(N178="zákl. přenesená",J178,0)</f>
        <v>0</v>
      </c>
      <c r="BH178" s="247">
        <f>IF(N178="sníž. přenesená",J178,0)</f>
        <v>0</v>
      </c>
      <c r="BI178" s="247">
        <f>IF(N178="nulová",J178,0)</f>
        <v>0</v>
      </c>
      <c r="BJ178" s="15" t="s">
        <v>80</v>
      </c>
      <c r="BK178" s="247">
        <f>ROUND(I178*H178,2)</f>
        <v>0</v>
      </c>
      <c r="BL178" s="15" t="s">
        <v>209</v>
      </c>
      <c r="BM178" s="246" t="s">
        <v>1158</v>
      </c>
    </row>
    <row r="179" s="2" customFormat="1">
      <c r="A179" s="36"/>
      <c r="B179" s="37"/>
      <c r="C179" s="38"/>
      <c r="D179" s="248" t="s">
        <v>211</v>
      </c>
      <c r="E179" s="38"/>
      <c r="F179" s="249" t="s">
        <v>546</v>
      </c>
      <c r="G179" s="38"/>
      <c r="H179" s="38"/>
      <c r="I179" s="152"/>
      <c r="J179" s="38"/>
      <c r="K179" s="38"/>
      <c r="L179" s="42"/>
      <c r="M179" s="250"/>
      <c r="N179" s="251"/>
      <c r="O179" s="89"/>
      <c r="P179" s="89"/>
      <c r="Q179" s="89"/>
      <c r="R179" s="89"/>
      <c r="S179" s="89"/>
      <c r="T179" s="90"/>
      <c r="U179" s="36"/>
      <c r="V179" s="36"/>
      <c r="W179" s="36"/>
      <c r="X179" s="36"/>
      <c r="Y179" s="36"/>
      <c r="Z179" s="36"/>
      <c r="AA179" s="36"/>
      <c r="AB179" s="36"/>
      <c r="AC179" s="36"/>
      <c r="AD179" s="36"/>
      <c r="AE179" s="36"/>
      <c r="AT179" s="15" t="s">
        <v>211</v>
      </c>
      <c r="AU179" s="15" t="s">
        <v>80</v>
      </c>
    </row>
    <row r="180" s="12" customFormat="1">
      <c r="A180" s="12"/>
      <c r="B180" s="252"/>
      <c r="C180" s="253"/>
      <c r="D180" s="248" t="s">
        <v>213</v>
      </c>
      <c r="E180" s="254" t="s">
        <v>461</v>
      </c>
      <c r="F180" s="255" t="s">
        <v>1159</v>
      </c>
      <c r="G180" s="253"/>
      <c r="H180" s="256">
        <v>5.7800000000000002</v>
      </c>
      <c r="I180" s="257"/>
      <c r="J180" s="253"/>
      <c r="K180" s="253"/>
      <c r="L180" s="258"/>
      <c r="M180" s="259"/>
      <c r="N180" s="260"/>
      <c r="O180" s="260"/>
      <c r="P180" s="260"/>
      <c r="Q180" s="260"/>
      <c r="R180" s="260"/>
      <c r="S180" s="260"/>
      <c r="T180" s="261"/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T180" s="262" t="s">
        <v>213</v>
      </c>
      <c r="AU180" s="262" t="s">
        <v>80</v>
      </c>
      <c r="AV180" s="12" t="s">
        <v>95</v>
      </c>
      <c r="AW180" s="12" t="s">
        <v>29</v>
      </c>
      <c r="AX180" s="12" t="s">
        <v>80</v>
      </c>
      <c r="AY180" s="262" t="s">
        <v>203</v>
      </c>
    </row>
    <row r="181" s="2" customFormat="1" ht="16.5" customHeight="1">
      <c r="A181" s="36"/>
      <c r="B181" s="37"/>
      <c r="C181" s="236" t="s">
        <v>393</v>
      </c>
      <c r="D181" s="236" t="s">
        <v>204</v>
      </c>
      <c r="E181" s="237" t="s">
        <v>1023</v>
      </c>
      <c r="F181" s="238" t="s">
        <v>1024</v>
      </c>
      <c r="G181" s="239" t="s">
        <v>311</v>
      </c>
      <c r="H181" s="240">
        <v>2.73</v>
      </c>
      <c r="I181" s="241"/>
      <c r="J181" s="240">
        <f>ROUND(I181*H181,2)</f>
        <v>0</v>
      </c>
      <c r="K181" s="238" t="s">
        <v>208</v>
      </c>
      <c r="L181" s="42"/>
      <c r="M181" s="242" t="s">
        <v>1</v>
      </c>
      <c r="N181" s="243" t="s">
        <v>37</v>
      </c>
      <c r="O181" s="89"/>
      <c r="P181" s="244">
        <f>O181*H181</f>
        <v>0</v>
      </c>
      <c r="Q181" s="244">
        <v>0</v>
      </c>
      <c r="R181" s="244">
        <f>Q181*H181</f>
        <v>0</v>
      </c>
      <c r="S181" s="244">
        <v>0</v>
      </c>
      <c r="T181" s="245">
        <f>S181*H181</f>
        <v>0</v>
      </c>
      <c r="U181" s="36"/>
      <c r="V181" s="36"/>
      <c r="W181" s="36"/>
      <c r="X181" s="36"/>
      <c r="Y181" s="36"/>
      <c r="Z181" s="36"/>
      <c r="AA181" s="36"/>
      <c r="AB181" s="36"/>
      <c r="AC181" s="36"/>
      <c r="AD181" s="36"/>
      <c r="AE181" s="36"/>
      <c r="AR181" s="246" t="s">
        <v>209</v>
      </c>
      <c r="AT181" s="246" t="s">
        <v>204</v>
      </c>
      <c r="AU181" s="246" t="s">
        <v>80</v>
      </c>
      <c r="AY181" s="15" t="s">
        <v>203</v>
      </c>
      <c r="BE181" s="247">
        <f>IF(N181="základní",J181,0)</f>
        <v>0</v>
      </c>
      <c r="BF181" s="247">
        <f>IF(N181="snížená",J181,0)</f>
        <v>0</v>
      </c>
      <c r="BG181" s="247">
        <f>IF(N181="zákl. přenesená",J181,0)</f>
        <v>0</v>
      </c>
      <c r="BH181" s="247">
        <f>IF(N181="sníž. přenesená",J181,0)</f>
        <v>0</v>
      </c>
      <c r="BI181" s="247">
        <f>IF(N181="nulová",J181,0)</f>
        <v>0</v>
      </c>
      <c r="BJ181" s="15" t="s">
        <v>80</v>
      </c>
      <c r="BK181" s="247">
        <f>ROUND(I181*H181,2)</f>
        <v>0</v>
      </c>
      <c r="BL181" s="15" t="s">
        <v>209</v>
      </c>
      <c r="BM181" s="246" t="s">
        <v>1160</v>
      </c>
    </row>
    <row r="182" s="2" customFormat="1">
      <c r="A182" s="36"/>
      <c r="B182" s="37"/>
      <c r="C182" s="38"/>
      <c r="D182" s="248" t="s">
        <v>211</v>
      </c>
      <c r="E182" s="38"/>
      <c r="F182" s="249" t="s">
        <v>1026</v>
      </c>
      <c r="G182" s="38"/>
      <c r="H182" s="38"/>
      <c r="I182" s="152"/>
      <c r="J182" s="38"/>
      <c r="K182" s="38"/>
      <c r="L182" s="42"/>
      <c r="M182" s="250"/>
      <c r="N182" s="251"/>
      <c r="O182" s="89"/>
      <c r="P182" s="89"/>
      <c r="Q182" s="89"/>
      <c r="R182" s="89"/>
      <c r="S182" s="89"/>
      <c r="T182" s="90"/>
      <c r="U182" s="36"/>
      <c r="V182" s="36"/>
      <c r="W182" s="36"/>
      <c r="X182" s="36"/>
      <c r="Y182" s="36"/>
      <c r="Z182" s="36"/>
      <c r="AA182" s="36"/>
      <c r="AB182" s="36"/>
      <c r="AC182" s="36"/>
      <c r="AD182" s="36"/>
      <c r="AE182" s="36"/>
      <c r="AT182" s="15" t="s">
        <v>211</v>
      </c>
      <c r="AU182" s="15" t="s">
        <v>80</v>
      </c>
    </row>
    <row r="183" s="12" customFormat="1">
      <c r="A183" s="12"/>
      <c r="B183" s="252"/>
      <c r="C183" s="253"/>
      <c r="D183" s="248" t="s">
        <v>213</v>
      </c>
      <c r="E183" s="254" t="s">
        <v>417</v>
      </c>
      <c r="F183" s="255" t="s">
        <v>1161</v>
      </c>
      <c r="G183" s="253"/>
      <c r="H183" s="256">
        <v>2.73</v>
      </c>
      <c r="I183" s="257"/>
      <c r="J183" s="253"/>
      <c r="K183" s="253"/>
      <c r="L183" s="258"/>
      <c r="M183" s="259"/>
      <c r="N183" s="260"/>
      <c r="O183" s="260"/>
      <c r="P183" s="260"/>
      <c r="Q183" s="260"/>
      <c r="R183" s="260"/>
      <c r="S183" s="260"/>
      <c r="T183" s="261"/>
      <c r="U183" s="12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  <c r="AT183" s="262" t="s">
        <v>213</v>
      </c>
      <c r="AU183" s="262" t="s">
        <v>80</v>
      </c>
      <c r="AV183" s="12" t="s">
        <v>95</v>
      </c>
      <c r="AW183" s="12" t="s">
        <v>29</v>
      </c>
      <c r="AX183" s="12" t="s">
        <v>80</v>
      </c>
      <c r="AY183" s="262" t="s">
        <v>203</v>
      </c>
    </row>
    <row r="184" s="2" customFormat="1" ht="16.5" customHeight="1">
      <c r="A184" s="36"/>
      <c r="B184" s="37"/>
      <c r="C184" s="236" t="s">
        <v>8</v>
      </c>
      <c r="D184" s="236" t="s">
        <v>204</v>
      </c>
      <c r="E184" s="237" t="s">
        <v>1028</v>
      </c>
      <c r="F184" s="238" t="s">
        <v>1029</v>
      </c>
      <c r="G184" s="239" t="s">
        <v>311</v>
      </c>
      <c r="H184" s="240">
        <v>5.7800000000000002</v>
      </c>
      <c r="I184" s="241"/>
      <c r="J184" s="240">
        <f>ROUND(I184*H184,2)</f>
        <v>0</v>
      </c>
      <c r="K184" s="238" t="s">
        <v>208</v>
      </c>
      <c r="L184" s="42"/>
      <c r="M184" s="242" t="s">
        <v>1</v>
      </c>
      <c r="N184" s="243" t="s">
        <v>37</v>
      </c>
      <c r="O184" s="89"/>
      <c r="P184" s="244">
        <f>O184*H184</f>
        <v>0</v>
      </c>
      <c r="Q184" s="244">
        <v>0</v>
      </c>
      <c r="R184" s="244">
        <f>Q184*H184</f>
        <v>0</v>
      </c>
      <c r="S184" s="244">
        <v>0</v>
      </c>
      <c r="T184" s="245">
        <f>S184*H184</f>
        <v>0</v>
      </c>
      <c r="U184" s="36"/>
      <c r="V184" s="36"/>
      <c r="W184" s="36"/>
      <c r="X184" s="36"/>
      <c r="Y184" s="36"/>
      <c r="Z184" s="36"/>
      <c r="AA184" s="36"/>
      <c r="AB184" s="36"/>
      <c r="AC184" s="36"/>
      <c r="AD184" s="36"/>
      <c r="AE184" s="36"/>
      <c r="AR184" s="246" t="s">
        <v>209</v>
      </c>
      <c r="AT184" s="246" t="s">
        <v>204</v>
      </c>
      <c r="AU184" s="246" t="s">
        <v>80</v>
      </c>
      <c r="AY184" s="15" t="s">
        <v>203</v>
      </c>
      <c r="BE184" s="247">
        <f>IF(N184="základní",J184,0)</f>
        <v>0</v>
      </c>
      <c r="BF184" s="247">
        <f>IF(N184="snížená",J184,0)</f>
        <v>0</v>
      </c>
      <c r="BG184" s="247">
        <f>IF(N184="zákl. přenesená",J184,0)</f>
        <v>0</v>
      </c>
      <c r="BH184" s="247">
        <f>IF(N184="sníž. přenesená",J184,0)</f>
        <v>0</v>
      </c>
      <c r="BI184" s="247">
        <f>IF(N184="nulová",J184,0)</f>
        <v>0</v>
      </c>
      <c r="BJ184" s="15" t="s">
        <v>80</v>
      </c>
      <c r="BK184" s="247">
        <f>ROUND(I184*H184,2)</f>
        <v>0</v>
      </c>
      <c r="BL184" s="15" t="s">
        <v>209</v>
      </c>
      <c r="BM184" s="246" t="s">
        <v>1162</v>
      </c>
    </row>
    <row r="185" s="2" customFormat="1">
      <c r="A185" s="36"/>
      <c r="B185" s="37"/>
      <c r="C185" s="38"/>
      <c r="D185" s="248" t="s">
        <v>211</v>
      </c>
      <c r="E185" s="38"/>
      <c r="F185" s="249" t="s">
        <v>1026</v>
      </c>
      <c r="G185" s="38"/>
      <c r="H185" s="38"/>
      <c r="I185" s="152"/>
      <c r="J185" s="38"/>
      <c r="K185" s="38"/>
      <c r="L185" s="42"/>
      <c r="M185" s="250"/>
      <c r="N185" s="251"/>
      <c r="O185" s="89"/>
      <c r="P185" s="89"/>
      <c r="Q185" s="89"/>
      <c r="R185" s="89"/>
      <c r="S185" s="89"/>
      <c r="T185" s="90"/>
      <c r="U185" s="36"/>
      <c r="V185" s="36"/>
      <c r="W185" s="36"/>
      <c r="X185" s="36"/>
      <c r="Y185" s="36"/>
      <c r="Z185" s="36"/>
      <c r="AA185" s="36"/>
      <c r="AB185" s="36"/>
      <c r="AC185" s="36"/>
      <c r="AD185" s="36"/>
      <c r="AE185" s="36"/>
      <c r="AT185" s="15" t="s">
        <v>211</v>
      </c>
      <c r="AU185" s="15" t="s">
        <v>80</v>
      </c>
    </row>
    <row r="186" s="12" customFormat="1">
      <c r="A186" s="12"/>
      <c r="B186" s="252"/>
      <c r="C186" s="253"/>
      <c r="D186" s="248" t="s">
        <v>213</v>
      </c>
      <c r="E186" s="254" t="s">
        <v>297</v>
      </c>
      <c r="F186" s="255" t="s">
        <v>1159</v>
      </c>
      <c r="G186" s="253"/>
      <c r="H186" s="256">
        <v>5.7800000000000002</v>
      </c>
      <c r="I186" s="257"/>
      <c r="J186" s="253"/>
      <c r="K186" s="253"/>
      <c r="L186" s="258"/>
      <c r="M186" s="259"/>
      <c r="N186" s="260"/>
      <c r="O186" s="260"/>
      <c r="P186" s="260"/>
      <c r="Q186" s="260"/>
      <c r="R186" s="260"/>
      <c r="S186" s="260"/>
      <c r="T186" s="261"/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T186" s="262" t="s">
        <v>213</v>
      </c>
      <c r="AU186" s="262" t="s">
        <v>80</v>
      </c>
      <c r="AV186" s="12" t="s">
        <v>95</v>
      </c>
      <c r="AW186" s="12" t="s">
        <v>29</v>
      </c>
      <c r="AX186" s="12" t="s">
        <v>80</v>
      </c>
      <c r="AY186" s="262" t="s">
        <v>203</v>
      </c>
    </row>
    <row r="187" s="2" customFormat="1" ht="16.5" customHeight="1">
      <c r="A187" s="36"/>
      <c r="B187" s="37"/>
      <c r="C187" s="236" t="s">
        <v>405</v>
      </c>
      <c r="D187" s="236" t="s">
        <v>204</v>
      </c>
      <c r="E187" s="237" t="s">
        <v>548</v>
      </c>
      <c r="F187" s="238" t="s">
        <v>549</v>
      </c>
      <c r="G187" s="239" t="s">
        <v>311</v>
      </c>
      <c r="H187" s="240">
        <v>11.560000000000001</v>
      </c>
      <c r="I187" s="241"/>
      <c r="J187" s="240">
        <f>ROUND(I187*H187,2)</f>
        <v>0</v>
      </c>
      <c r="K187" s="238" t="s">
        <v>208</v>
      </c>
      <c r="L187" s="42"/>
      <c r="M187" s="242" t="s">
        <v>1</v>
      </c>
      <c r="N187" s="243" t="s">
        <v>37</v>
      </c>
      <c r="O187" s="89"/>
      <c r="P187" s="244">
        <f>O187*H187</f>
        <v>0</v>
      </c>
      <c r="Q187" s="244">
        <v>0</v>
      </c>
      <c r="R187" s="244">
        <f>Q187*H187</f>
        <v>0</v>
      </c>
      <c r="S187" s="244">
        <v>0</v>
      </c>
      <c r="T187" s="245">
        <f>S187*H187</f>
        <v>0</v>
      </c>
      <c r="U187" s="36"/>
      <c r="V187" s="36"/>
      <c r="W187" s="36"/>
      <c r="X187" s="36"/>
      <c r="Y187" s="36"/>
      <c r="Z187" s="36"/>
      <c r="AA187" s="36"/>
      <c r="AB187" s="36"/>
      <c r="AC187" s="36"/>
      <c r="AD187" s="36"/>
      <c r="AE187" s="36"/>
      <c r="AR187" s="246" t="s">
        <v>209</v>
      </c>
      <c r="AT187" s="246" t="s">
        <v>204</v>
      </c>
      <c r="AU187" s="246" t="s">
        <v>80</v>
      </c>
      <c r="AY187" s="15" t="s">
        <v>203</v>
      </c>
      <c r="BE187" s="247">
        <f>IF(N187="základní",J187,0)</f>
        <v>0</v>
      </c>
      <c r="BF187" s="247">
        <f>IF(N187="snížená",J187,0)</f>
        <v>0</v>
      </c>
      <c r="BG187" s="247">
        <f>IF(N187="zákl. přenesená",J187,0)</f>
        <v>0</v>
      </c>
      <c r="BH187" s="247">
        <f>IF(N187="sníž. přenesená",J187,0)</f>
        <v>0</v>
      </c>
      <c r="BI187" s="247">
        <f>IF(N187="nulová",J187,0)</f>
        <v>0</v>
      </c>
      <c r="BJ187" s="15" t="s">
        <v>80</v>
      </c>
      <c r="BK187" s="247">
        <f>ROUND(I187*H187,2)</f>
        <v>0</v>
      </c>
      <c r="BL187" s="15" t="s">
        <v>209</v>
      </c>
      <c r="BM187" s="246" t="s">
        <v>1163</v>
      </c>
    </row>
    <row r="188" s="2" customFormat="1">
      <c r="A188" s="36"/>
      <c r="B188" s="37"/>
      <c r="C188" s="38"/>
      <c r="D188" s="248" t="s">
        <v>211</v>
      </c>
      <c r="E188" s="38"/>
      <c r="F188" s="249" t="s">
        <v>551</v>
      </c>
      <c r="G188" s="38"/>
      <c r="H188" s="38"/>
      <c r="I188" s="152"/>
      <c r="J188" s="38"/>
      <c r="K188" s="38"/>
      <c r="L188" s="42"/>
      <c r="M188" s="250"/>
      <c r="N188" s="251"/>
      <c r="O188" s="89"/>
      <c r="P188" s="89"/>
      <c r="Q188" s="89"/>
      <c r="R188" s="89"/>
      <c r="S188" s="89"/>
      <c r="T188" s="90"/>
      <c r="U188" s="36"/>
      <c r="V188" s="36"/>
      <c r="W188" s="36"/>
      <c r="X188" s="36"/>
      <c r="Y188" s="36"/>
      <c r="Z188" s="36"/>
      <c r="AA188" s="36"/>
      <c r="AB188" s="36"/>
      <c r="AC188" s="36"/>
      <c r="AD188" s="36"/>
      <c r="AE188" s="36"/>
      <c r="AT188" s="15" t="s">
        <v>211</v>
      </c>
      <c r="AU188" s="15" t="s">
        <v>80</v>
      </c>
    </row>
    <row r="189" s="13" customFormat="1">
      <c r="A189" s="13"/>
      <c r="B189" s="267"/>
      <c r="C189" s="268"/>
      <c r="D189" s="248" t="s">
        <v>213</v>
      </c>
      <c r="E189" s="269" t="s">
        <v>1</v>
      </c>
      <c r="F189" s="270" t="s">
        <v>1032</v>
      </c>
      <c r="G189" s="268"/>
      <c r="H189" s="269" t="s">
        <v>1</v>
      </c>
      <c r="I189" s="271"/>
      <c r="J189" s="268"/>
      <c r="K189" s="268"/>
      <c r="L189" s="272"/>
      <c r="M189" s="273"/>
      <c r="N189" s="274"/>
      <c r="O189" s="274"/>
      <c r="P189" s="274"/>
      <c r="Q189" s="274"/>
      <c r="R189" s="274"/>
      <c r="S189" s="274"/>
      <c r="T189" s="275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76" t="s">
        <v>213</v>
      </c>
      <c r="AU189" s="276" t="s">
        <v>80</v>
      </c>
      <c r="AV189" s="13" t="s">
        <v>80</v>
      </c>
      <c r="AW189" s="13" t="s">
        <v>29</v>
      </c>
      <c r="AX189" s="13" t="s">
        <v>72</v>
      </c>
      <c r="AY189" s="276" t="s">
        <v>203</v>
      </c>
    </row>
    <row r="190" s="12" customFormat="1">
      <c r="A190" s="12"/>
      <c r="B190" s="252"/>
      <c r="C190" s="253"/>
      <c r="D190" s="248" t="s">
        <v>213</v>
      </c>
      <c r="E190" s="254" t="s">
        <v>300</v>
      </c>
      <c r="F190" s="255" t="s">
        <v>1164</v>
      </c>
      <c r="G190" s="253"/>
      <c r="H190" s="256">
        <v>11.560000000000001</v>
      </c>
      <c r="I190" s="257"/>
      <c r="J190" s="253"/>
      <c r="K190" s="253"/>
      <c r="L190" s="258"/>
      <c r="M190" s="259"/>
      <c r="N190" s="260"/>
      <c r="O190" s="260"/>
      <c r="P190" s="260"/>
      <c r="Q190" s="260"/>
      <c r="R190" s="260"/>
      <c r="S190" s="260"/>
      <c r="T190" s="261"/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T190" s="262" t="s">
        <v>213</v>
      </c>
      <c r="AU190" s="262" t="s">
        <v>80</v>
      </c>
      <c r="AV190" s="12" t="s">
        <v>95</v>
      </c>
      <c r="AW190" s="12" t="s">
        <v>29</v>
      </c>
      <c r="AX190" s="12" t="s">
        <v>80</v>
      </c>
      <c r="AY190" s="262" t="s">
        <v>203</v>
      </c>
    </row>
    <row r="191" s="2" customFormat="1" ht="16.5" customHeight="1">
      <c r="A191" s="36"/>
      <c r="B191" s="37"/>
      <c r="C191" s="236" t="s">
        <v>412</v>
      </c>
      <c r="D191" s="236" t="s">
        <v>204</v>
      </c>
      <c r="E191" s="237" t="s">
        <v>553</v>
      </c>
      <c r="F191" s="238" t="s">
        <v>554</v>
      </c>
      <c r="G191" s="239" t="s">
        <v>311</v>
      </c>
      <c r="H191" s="240">
        <v>1.75</v>
      </c>
      <c r="I191" s="241"/>
      <c r="J191" s="240">
        <f>ROUND(I191*H191,2)</f>
        <v>0</v>
      </c>
      <c r="K191" s="238" t="s">
        <v>208</v>
      </c>
      <c r="L191" s="42"/>
      <c r="M191" s="242" t="s">
        <v>1</v>
      </c>
      <c r="N191" s="243" t="s">
        <v>37</v>
      </c>
      <c r="O191" s="89"/>
      <c r="P191" s="244">
        <f>O191*H191</f>
        <v>0</v>
      </c>
      <c r="Q191" s="244">
        <v>0</v>
      </c>
      <c r="R191" s="244">
        <f>Q191*H191</f>
        <v>0</v>
      </c>
      <c r="S191" s="244">
        <v>0</v>
      </c>
      <c r="T191" s="245">
        <f>S191*H191</f>
        <v>0</v>
      </c>
      <c r="U191" s="36"/>
      <c r="V191" s="36"/>
      <c r="W191" s="36"/>
      <c r="X191" s="36"/>
      <c r="Y191" s="36"/>
      <c r="Z191" s="36"/>
      <c r="AA191" s="36"/>
      <c r="AB191" s="36"/>
      <c r="AC191" s="36"/>
      <c r="AD191" s="36"/>
      <c r="AE191" s="36"/>
      <c r="AR191" s="246" t="s">
        <v>209</v>
      </c>
      <c r="AT191" s="246" t="s">
        <v>204</v>
      </c>
      <c r="AU191" s="246" t="s">
        <v>80</v>
      </c>
      <c r="AY191" s="15" t="s">
        <v>203</v>
      </c>
      <c r="BE191" s="247">
        <f>IF(N191="základní",J191,0)</f>
        <v>0</v>
      </c>
      <c r="BF191" s="247">
        <f>IF(N191="snížená",J191,0)</f>
        <v>0</v>
      </c>
      <c r="BG191" s="247">
        <f>IF(N191="zákl. přenesená",J191,0)</f>
        <v>0</v>
      </c>
      <c r="BH191" s="247">
        <f>IF(N191="sníž. přenesená",J191,0)</f>
        <v>0</v>
      </c>
      <c r="BI191" s="247">
        <f>IF(N191="nulová",J191,0)</f>
        <v>0</v>
      </c>
      <c r="BJ191" s="15" t="s">
        <v>80</v>
      </c>
      <c r="BK191" s="247">
        <f>ROUND(I191*H191,2)</f>
        <v>0</v>
      </c>
      <c r="BL191" s="15" t="s">
        <v>209</v>
      </c>
      <c r="BM191" s="246" t="s">
        <v>1165</v>
      </c>
    </row>
    <row r="192" s="2" customFormat="1">
      <c r="A192" s="36"/>
      <c r="B192" s="37"/>
      <c r="C192" s="38"/>
      <c r="D192" s="248" t="s">
        <v>211</v>
      </c>
      <c r="E192" s="38"/>
      <c r="F192" s="249" t="s">
        <v>556</v>
      </c>
      <c r="G192" s="38"/>
      <c r="H192" s="38"/>
      <c r="I192" s="152"/>
      <c r="J192" s="38"/>
      <c r="K192" s="38"/>
      <c r="L192" s="42"/>
      <c r="M192" s="250"/>
      <c r="N192" s="251"/>
      <c r="O192" s="89"/>
      <c r="P192" s="89"/>
      <c r="Q192" s="89"/>
      <c r="R192" s="89"/>
      <c r="S192" s="89"/>
      <c r="T192" s="90"/>
      <c r="U192" s="36"/>
      <c r="V192" s="36"/>
      <c r="W192" s="36"/>
      <c r="X192" s="36"/>
      <c r="Y192" s="36"/>
      <c r="Z192" s="36"/>
      <c r="AA192" s="36"/>
      <c r="AB192" s="36"/>
      <c r="AC192" s="36"/>
      <c r="AD192" s="36"/>
      <c r="AE192" s="36"/>
      <c r="AT192" s="15" t="s">
        <v>211</v>
      </c>
      <c r="AU192" s="15" t="s">
        <v>80</v>
      </c>
    </row>
    <row r="193" s="13" customFormat="1">
      <c r="A193" s="13"/>
      <c r="B193" s="267"/>
      <c r="C193" s="268"/>
      <c r="D193" s="248" t="s">
        <v>213</v>
      </c>
      <c r="E193" s="269" t="s">
        <v>1</v>
      </c>
      <c r="F193" s="270" t="s">
        <v>1035</v>
      </c>
      <c r="G193" s="268"/>
      <c r="H193" s="269" t="s">
        <v>1</v>
      </c>
      <c r="I193" s="271"/>
      <c r="J193" s="268"/>
      <c r="K193" s="268"/>
      <c r="L193" s="272"/>
      <c r="M193" s="273"/>
      <c r="N193" s="274"/>
      <c r="O193" s="274"/>
      <c r="P193" s="274"/>
      <c r="Q193" s="274"/>
      <c r="R193" s="274"/>
      <c r="S193" s="274"/>
      <c r="T193" s="275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76" t="s">
        <v>213</v>
      </c>
      <c r="AU193" s="276" t="s">
        <v>80</v>
      </c>
      <c r="AV193" s="13" t="s">
        <v>80</v>
      </c>
      <c r="AW193" s="13" t="s">
        <v>29</v>
      </c>
      <c r="AX193" s="13" t="s">
        <v>72</v>
      </c>
      <c r="AY193" s="276" t="s">
        <v>203</v>
      </c>
    </row>
    <row r="194" s="12" customFormat="1">
      <c r="A194" s="12"/>
      <c r="B194" s="252"/>
      <c r="C194" s="253"/>
      <c r="D194" s="248" t="s">
        <v>213</v>
      </c>
      <c r="E194" s="254" t="s">
        <v>430</v>
      </c>
      <c r="F194" s="255" t="s">
        <v>1166</v>
      </c>
      <c r="G194" s="253"/>
      <c r="H194" s="256">
        <v>1.75</v>
      </c>
      <c r="I194" s="257"/>
      <c r="J194" s="253"/>
      <c r="K194" s="253"/>
      <c r="L194" s="258"/>
      <c r="M194" s="259"/>
      <c r="N194" s="260"/>
      <c r="O194" s="260"/>
      <c r="P194" s="260"/>
      <c r="Q194" s="260"/>
      <c r="R194" s="260"/>
      <c r="S194" s="260"/>
      <c r="T194" s="261"/>
      <c r="U194" s="12"/>
      <c r="V194" s="12"/>
      <c r="W194" s="12"/>
      <c r="X194" s="12"/>
      <c r="Y194" s="12"/>
      <c r="Z194" s="12"/>
      <c r="AA194" s="12"/>
      <c r="AB194" s="12"/>
      <c r="AC194" s="12"/>
      <c r="AD194" s="12"/>
      <c r="AE194" s="12"/>
      <c r="AT194" s="262" t="s">
        <v>213</v>
      </c>
      <c r="AU194" s="262" t="s">
        <v>80</v>
      </c>
      <c r="AV194" s="12" t="s">
        <v>95</v>
      </c>
      <c r="AW194" s="12" t="s">
        <v>29</v>
      </c>
      <c r="AX194" s="12" t="s">
        <v>80</v>
      </c>
      <c r="AY194" s="262" t="s">
        <v>203</v>
      </c>
    </row>
    <row r="195" s="11" customFormat="1" ht="25.92" customHeight="1">
      <c r="A195" s="11"/>
      <c r="B195" s="222"/>
      <c r="C195" s="223"/>
      <c r="D195" s="224" t="s">
        <v>71</v>
      </c>
      <c r="E195" s="225" t="s">
        <v>355</v>
      </c>
      <c r="F195" s="225" t="s">
        <v>581</v>
      </c>
      <c r="G195" s="223"/>
      <c r="H195" s="223"/>
      <c r="I195" s="226"/>
      <c r="J195" s="227">
        <f>BK195</f>
        <v>0</v>
      </c>
      <c r="K195" s="223"/>
      <c r="L195" s="228"/>
      <c r="M195" s="229"/>
      <c r="N195" s="230"/>
      <c r="O195" s="230"/>
      <c r="P195" s="231">
        <f>SUM(P196:P199)</f>
        <v>0</v>
      </c>
      <c r="Q195" s="230"/>
      <c r="R195" s="231">
        <f>SUM(R196:R199)</f>
        <v>0</v>
      </c>
      <c r="S195" s="230"/>
      <c r="T195" s="232">
        <f>SUM(T196:T199)</f>
        <v>0</v>
      </c>
      <c r="U195" s="11"/>
      <c r="V195" s="11"/>
      <c r="W195" s="11"/>
      <c r="X195" s="11"/>
      <c r="Y195" s="11"/>
      <c r="Z195" s="11"/>
      <c r="AA195" s="11"/>
      <c r="AB195" s="11"/>
      <c r="AC195" s="11"/>
      <c r="AD195" s="11"/>
      <c r="AE195" s="11"/>
      <c r="AR195" s="233" t="s">
        <v>80</v>
      </c>
      <c r="AT195" s="234" t="s">
        <v>71</v>
      </c>
      <c r="AU195" s="234" t="s">
        <v>72</v>
      </c>
      <c r="AY195" s="233" t="s">
        <v>203</v>
      </c>
      <c r="BK195" s="235">
        <f>SUM(BK196:BK199)</f>
        <v>0</v>
      </c>
    </row>
    <row r="196" s="2" customFormat="1" ht="16.5" customHeight="1">
      <c r="A196" s="36"/>
      <c r="B196" s="37"/>
      <c r="C196" s="236" t="s">
        <v>419</v>
      </c>
      <c r="D196" s="236" t="s">
        <v>204</v>
      </c>
      <c r="E196" s="237" t="s">
        <v>582</v>
      </c>
      <c r="F196" s="238" t="s">
        <v>1037</v>
      </c>
      <c r="G196" s="239" t="s">
        <v>311</v>
      </c>
      <c r="H196" s="240">
        <v>6.3200000000000003</v>
      </c>
      <c r="I196" s="241"/>
      <c r="J196" s="240">
        <f>ROUND(I196*H196,2)</f>
        <v>0</v>
      </c>
      <c r="K196" s="238" t="s">
        <v>208</v>
      </c>
      <c r="L196" s="42"/>
      <c r="M196" s="242" t="s">
        <v>1</v>
      </c>
      <c r="N196" s="243" t="s">
        <v>37</v>
      </c>
      <c r="O196" s="89"/>
      <c r="P196" s="244">
        <f>O196*H196</f>
        <v>0</v>
      </c>
      <c r="Q196" s="244">
        <v>0</v>
      </c>
      <c r="R196" s="244">
        <f>Q196*H196</f>
        <v>0</v>
      </c>
      <c r="S196" s="244">
        <v>0</v>
      </c>
      <c r="T196" s="245">
        <f>S196*H196</f>
        <v>0</v>
      </c>
      <c r="U196" s="36"/>
      <c r="V196" s="36"/>
      <c r="W196" s="36"/>
      <c r="X196" s="36"/>
      <c r="Y196" s="36"/>
      <c r="Z196" s="36"/>
      <c r="AA196" s="36"/>
      <c r="AB196" s="36"/>
      <c r="AC196" s="36"/>
      <c r="AD196" s="36"/>
      <c r="AE196" s="36"/>
      <c r="AR196" s="246" t="s">
        <v>209</v>
      </c>
      <c r="AT196" s="246" t="s">
        <v>204</v>
      </c>
      <c r="AU196" s="246" t="s">
        <v>80</v>
      </c>
      <c r="AY196" s="15" t="s">
        <v>203</v>
      </c>
      <c r="BE196" s="247">
        <f>IF(N196="základní",J196,0)</f>
        <v>0</v>
      </c>
      <c r="BF196" s="247">
        <f>IF(N196="snížená",J196,0)</f>
        <v>0</v>
      </c>
      <c r="BG196" s="247">
        <f>IF(N196="zákl. přenesená",J196,0)</f>
        <v>0</v>
      </c>
      <c r="BH196" s="247">
        <f>IF(N196="sníž. přenesená",J196,0)</f>
        <v>0</v>
      </c>
      <c r="BI196" s="247">
        <f>IF(N196="nulová",J196,0)</f>
        <v>0</v>
      </c>
      <c r="BJ196" s="15" t="s">
        <v>80</v>
      </c>
      <c r="BK196" s="247">
        <f>ROUND(I196*H196,2)</f>
        <v>0</v>
      </c>
      <c r="BL196" s="15" t="s">
        <v>209</v>
      </c>
      <c r="BM196" s="246" t="s">
        <v>1167</v>
      </c>
    </row>
    <row r="197" s="2" customFormat="1">
      <c r="A197" s="36"/>
      <c r="B197" s="37"/>
      <c r="C197" s="38"/>
      <c r="D197" s="248" t="s">
        <v>211</v>
      </c>
      <c r="E197" s="38"/>
      <c r="F197" s="249" t="s">
        <v>546</v>
      </c>
      <c r="G197" s="38"/>
      <c r="H197" s="38"/>
      <c r="I197" s="152"/>
      <c r="J197" s="38"/>
      <c r="K197" s="38"/>
      <c r="L197" s="42"/>
      <c r="M197" s="250"/>
      <c r="N197" s="251"/>
      <c r="O197" s="89"/>
      <c r="P197" s="89"/>
      <c r="Q197" s="89"/>
      <c r="R197" s="89"/>
      <c r="S197" s="89"/>
      <c r="T197" s="90"/>
      <c r="U197" s="36"/>
      <c r="V197" s="36"/>
      <c r="W197" s="36"/>
      <c r="X197" s="36"/>
      <c r="Y197" s="36"/>
      <c r="Z197" s="36"/>
      <c r="AA197" s="36"/>
      <c r="AB197" s="36"/>
      <c r="AC197" s="36"/>
      <c r="AD197" s="36"/>
      <c r="AE197" s="36"/>
      <c r="AT197" s="15" t="s">
        <v>211</v>
      </c>
      <c r="AU197" s="15" t="s">
        <v>80</v>
      </c>
    </row>
    <row r="198" s="13" customFormat="1">
      <c r="A198" s="13"/>
      <c r="B198" s="267"/>
      <c r="C198" s="268"/>
      <c r="D198" s="248" t="s">
        <v>213</v>
      </c>
      <c r="E198" s="269" t="s">
        <v>1</v>
      </c>
      <c r="F198" s="270" t="s">
        <v>1039</v>
      </c>
      <c r="G198" s="268"/>
      <c r="H198" s="269" t="s">
        <v>1</v>
      </c>
      <c r="I198" s="271"/>
      <c r="J198" s="268"/>
      <c r="K198" s="268"/>
      <c r="L198" s="272"/>
      <c r="M198" s="273"/>
      <c r="N198" s="274"/>
      <c r="O198" s="274"/>
      <c r="P198" s="274"/>
      <c r="Q198" s="274"/>
      <c r="R198" s="274"/>
      <c r="S198" s="274"/>
      <c r="T198" s="275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76" t="s">
        <v>213</v>
      </c>
      <c r="AU198" s="276" t="s">
        <v>80</v>
      </c>
      <c r="AV198" s="13" t="s">
        <v>80</v>
      </c>
      <c r="AW198" s="13" t="s">
        <v>29</v>
      </c>
      <c r="AX198" s="13" t="s">
        <v>72</v>
      </c>
      <c r="AY198" s="276" t="s">
        <v>203</v>
      </c>
    </row>
    <row r="199" s="12" customFormat="1">
      <c r="A199" s="12"/>
      <c r="B199" s="252"/>
      <c r="C199" s="253"/>
      <c r="D199" s="248" t="s">
        <v>213</v>
      </c>
      <c r="E199" s="254" t="s">
        <v>423</v>
      </c>
      <c r="F199" s="255" t="s">
        <v>1168</v>
      </c>
      <c r="G199" s="253"/>
      <c r="H199" s="256">
        <v>6.3200000000000003</v>
      </c>
      <c r="I199" s="257"/>
      <c r="J199" s="253"/>
      <c r="K199" s="253"/>
      <c r="L199" s="258"/>
      <c r="M199" s="259"/>
      <c r="N199" s="260"/>
      <c r="O199" s="260"/>
      <c r="P199" s="260"/>
      <c r="Q199" s="260"/>
      <c r="R199" s="260"/>
      <c r="S199" s="260"/>
      <c r="T199" s="261"/>
      <c r="U199" s="12"/>
      <c r="V199" s="12"/>
      <c r="W199" s="12"/>
      <c r="X199" s="12"/>
      <c r="Y199" s="12"/>
      <c r="Z199" s="12"/>
      <c r="AA199" s="12"/>
      <c r="AB199" s="12"/>
      <c r="AC199" s="12"/>
      <c r="AD199" s="12"/>
      <c r="AE199" s="12"/>
      <c r="AT199" s="262" t="s">
        <v>213</v>
      </c>
      <c r="AU199" s="262" t="s">
        <v>80</v>
      </c>
      <c r="AV199" s="12" t="s">
        <v>95</v>
      </c>
      <c r="AW199" s="12" t="s">
        <v>29</v>
      </c>
      <c r="AX199" s="12" t="s">
        <v>80</v>
      </c>
      <c r="AY199" s="262" t="s">
        <v>203</v>
      </c>
    </row>
    <row r="200" s="11" customFormat="1" ht="25.92" customHeight="1">
      <c r="A200" s="11"/>
      <c r="B200" s="222"/>
      <c r="C200" s="223"/>
      <c r="D200" s="224" t="s">
        <v>71</v>
      </c>
      <c r="E200" s="225" t="s">
        <v>275</v>
      </c>
      <c r="F200" s="225" t="s">
        <v>276</v>
      </c>
      <c r="G200" s="223"/>
      <c r="H200" s="223"/>
      <c r="I200" s="226"/>
      <c r="J200" s="227">
        <f>BK200</f>
        <v>0</v>
      </c>
      <c r="K200" s="223"/>
      <c r="L200" s="228"/>
      <c r="M200" s="229"/>
      <c r="N200" s="230"/>
      <c r="O200" s="230"/>
      <c r="P200" s="231">
        <f>SUM(P201:P214)</f>
        <v>0</v>
      </c>
      <c r="Q200" s="230"/>
      <c r="R200" s="231">
        <f>SUM(R201:R214)</f>
        <v>0</v>
      </c>
      <c r="S200" s="230"/>
      <c r="T200" s="232">
        <f>SUM(T201:T214)</f>
        <v>0</v>
      </c>
      <c r="U200" s="11"/>
      <c r="V200" s="11"/>
      <c r="W200" s="11"/>
      <c r="X200" s="11"/>
      <c r="Y200" s="11"/>
      <c r="Z200" s="11"/>
      <c r="AA200" s="11"/>
      <c r="AB200" s="11"/>
      <c r="AC200" s="11"/>
      <c r="AD200" s="11"/>
      <c r="AE200" s="11"/>
      <c r="AR200" s="233" t="s">
        <v>80</v>
      </c>
      <c r="AT200" s="234" t="s">
        <v>71</v>
      </c>
      <c r="AU200" s="234" t="s">
        <v>72</v>
      </c>
      <c r="AY200" s="233" t="s">
        <v>203</v>
      </c>
      <c r="BK200" s="235">
        <f>SUM(BK201:BK214)</f>
        <v>0</v>
      </c>
    </row>
    <row r="201" s="2" customFormat="1" ht="16.5" customHeight="1">
      <c r="A201" s="36"/>
      <c r="B201" s="37"/>
      <c r="C201" s="236" t="s">
        <v>425</v>
      </c>
      <c r="D201" s="236" t="s">
        <v>204</v>
      </c>
      <c r="E201" s="237" t="s">
        <v>1041</v>
      </c>
      <c r="F201" s="238" t="s">
        <v>1042</v>
      </c>
      <c r="G201" s="239" t="s">
        <v>325</v>
      </c>
      <c r="H201" s="240">
        <v>10</v>
      </c>
      <c r="I201" s="241"/>
      <c r="J201" s="240">
        <f>ROUND(I201*H201,2)</f>
        <v>0</v>
      </c>
      <c r="K201" s="238" t="s">
        <v>208</v>
      </c>
      <c r="L201" s="42"/>
      <c r="M201" s="242" t="s">
        <v>1</v>
      </c>
      <c r="N201" s="243" t="s">
        <v>37</v>
      </c>
      <c r="O201" s="89"/>
      <c r="P201" s="244">
        <f>O201*H201</f>
        <v>0</v>
      </c>
      <c r="Q201" s="244">
        <v>0</v>
      </c>
      <c r="R201" s="244">
        <f>Q201*H201</f>
        <v>0</v>
      </c>
      <c r="S201" s="244">
        <v>0</v>
      </c>
      <c r="T201" s="245">
        <f>S201*H201</f>
        <v>0</v>
      </c>
      <c r="U201" s="36"/>
      <c r="V201" s="36"/>
      <c r="W201" s="36"/>
      <c r="X201" s="36"/>
      <c r="Y201" s="36"/>
      <c r="Z201" s="36"/>
      <c r="AA201" s="36"/>
      <c r="AB201" s="36"/>
      <c r="AC201" s="36"/>
      <c r="AD201" s="36"/>
      <c r="AE201" s="36"/>
      <c r="AR201" s="246" t="s">
        <v>209</v>
      </c>
      <c r="AT201" s="246" t="s">
        <v>204</v>
      </c>
      <c r="AU201" s="246" t="s">
        <v>80</v>
      </c>
      <c r="AY201" s="15" t="s">
        <v>203</v>
      </c>
      <c r="BE201" s="247">
        <f>IF(N201="základní",J201,0)</f>
        <v>0</v>
      </c>
      <c r="BF201" s="247">
        <f>IF(N201="snížená",J201,0)</f>
        <v>0</v>
      </c>
      <c r="BG201" s="247">
        <f>IF(N201="zákl. přenesená",J201,0)</f>
        <v>0</v>
      </c>
      <c r="BH201" s="247">
        <f>IF(N201="sníž. přenesená",J201,0)</f>
        <v>0</v>
      </c>
      <c r="BI201" s="247">
        <f>IF(N201="nulová",J201,0)</f>
        <v>0</v>
      </c>
      <c r="BJ201" s="15" t="s">
        <v>80</v>
      </c>
      <c r="BK201" s="247">
        <f>ROUND(I201*H201,2)</f>
        <v>0</v>
      </c>
      <c r="BL201" s="15" t="s">
        <v>209</v>
      </c>
      <c r="BM201" s="246" t="s">
        <v>1169</v>
      </c>
    </row>
    <row r="202" s="2" customFormat="1">
      <c r="A202" s="36"/>
      <c r="B202" s="37"/>
      <c r="C202" s="38"/>
      <c r="D202" s="248" t="s">
        <v>211</v>
      </c>
      <c r="E202" s="38"/>
      <c r="F202" s="249" t="s">
        <v>1044</v>
      </c>
      <c r="G202" s="38"/>
      <c r="H202" s="38"/>
      <c r="I202" s="152"/>
      <c r="J202" s="38"/>
      <c r="K202" s="38"/>
      <c r="L202" s="42"/>
      <c r="M202" s="250"/>
      <c r="N202" s="251"/>
      <c r="O202" s="89"/>
      <c r="P202" s="89"/>
      <c r="Q202" s="89"/>
      <c r="R202" s="89"/>
      <c r="S202" s="89"/>
      <c r="T202" s="90"/>
      <c r="U202" s="36"/>
      <c r="V202" s="36"/>
      <c r="W202" s="36"/>
      <c r="X202" s="36"/>
      <c r="Y202" s="36"/>
      <c r="Z202" s="36"/>
      <c r="AA202" s="36"/>
      <c r="AB202" s="36"/>
      <c r="AC202" s="36"/>
      <c r="AD202" s="36"/>
      <c r="AE202" s="36"/>
      <c r="AT202" s="15" t="s">
        <v>211</v>
      </c>
      <c r="AU202" s="15" t="s">
        <v>80</v>
      </c>
    </row>
    <row r="203" s="12" customFormat="1">
      <c r="A203" s="12"/>
      <c r="B203" s="252"/>
      <c r="C203" s="253"/>
      <c r="D203" s="248" t="s">
        <v>213</v>
      </c>
      <c r="E203" s="254" t="s">
        <v>339</v>
      </c>
      <c r="F203" s="255" t="s">
        <v>1170</v>
      </c>
      <c r="G203" s="253"/>
      <c r="H203" s="256">
        <v>10</v>
      </c>
      <c r="I203" s="257"/>
      <c r="J203" s="253"/>
      <c r="K203" s="253"/>
      <c r="L203" s="258"/>
      <c r="M203" s="259"/>
      <c r="N203" s="260"/>
      <c r="O203" s="260"/>
      <c r="P203" s="260"/>
      <c r="Q203" s="260"/>
      <c r="R203" s="260"/>
      <c r="S203" s="260"/>
      <c r="T203" s="261"/>
      <c r="U203" s="12"/>
      <c r="V203" s="12"/>
      <c r="W203" s="12"/>
      <c r="X203" s="12"/>
      <c r="Y203" s="12"/>
      <c r="Z203" s="12"/>
      <c r="AA203" s="12"/>
      <c r="AB203" s="12"/>
      <c r="AC203" s="12"/>
      <c r="AD203" s="12"/>
      <c r="AE203" s="12"/>
      <c r="AT203" s="262" t="s">
        <v>213</v>
      </c>
      <c r="AU203" s="262" t="s">
        <v>80</v>
      </c>
      <c r="AV203" s="12" t="s">
        <v>95</v>
      </c>
      <c r="AW203" s="12" t="s">
        <v>29</v>
      </c>
      <c r="AX203" s="12" t="s">
        <v>80</v>
      </c>
      <c r="AY203" s="262" t="s">
        <v>203</v>
      </c>
    </row>
    <row r="204" s="2" customFormat="1" ht="16.5" customHeight="1">
      <c r="A204" s="36"/>
      <c r="B204" s="37"/>
      <c r="C204" s="236" t="s">
        <v>432</v>
      </c>
      <c r="D204" s="236" t="s">
        <v>204</v>
      </c>
      <c r="E204" s="237" t="s">
        <v>1046</v>
      </c>
      <c r="F204" s="238" t="s">
        <v>1047</v>
      </c>
      <c r="G204" s="239" t="s">
        <v>325</v>
      </c>
      <c r="H204" s="240">
        <v>15</v>
      </c>
      <c r="I204" s="241"/>
      <c r="J204" s="240">
        <f>ROUND(I204*H204,2)</f>
        <v>0</v>
      </c>
      <c r="K204" s="238" t="s">
        <v>208</v>
      </c>
      <c r="L204" s="42"/>
      <c r="M204" s="242" t="s">
        <v>1</v>
      </c>
      <c r="N204" s="243" t="s">
        <v>37</v>
      </c>
      <c r="O204" s="89"/>
      <c r="P204" s="244">
        <f>O204*H204</f>
        <v>0</v>
      </c>
      <c r="Q204" s="244">
        <v>0</v>
      </c>
      <c r="R204" s="244">
        <f>Q204*H204</f>
        <v>0</v>
      </c>
      <c r="S204" s="244">
        <v>0</v>
      </c>
      <c r="T204" s="245">
        <f>S204*H204</f>
        <v>0</v>
      </c>
      <c r="U204" s="36"/>
      <c r="V204" s="36"/>
      <c r="W204" s="36"/>
      <c r="X204" s="36"/>
      <c r="Y204" s="36"/>
      <c r="Z204" s="36"/>
      <c r="AA204" s="36"/>
      <c r="AB204" s="36"/>
      <c r="AC204" s="36"/>
      <c r="AD204" s="36"/>
      <c r="AE204" s="36"/>
      <c r="AR204" s="246" t="s">
        <v>209</v>
      </c>
      <c r="AT204" s="246" t="s">
        <v>204</v>
      </c>
      <c r="AU204" s="246" t="s">
        <v>80</v>
      </c>
      <c r="AY204" s="15" t="s">
        <v>203</v>
      </c>
      <c r="BE204" s="247">
        <f>IF(N204="základní",J204,0)</f>
        <v>0</v>
      </c>
      <c r="BF204" s="247">
        <f>IF(N204="snížená",J204,0)</f>
        <v>0</v>
      </c>
      <c r="BG204" s="247">
        <f>IF(N204="zákl. přenesená",J204,0)</f>
        <v>0</v>
      </c>
      <c r="BH204" s="247">
        <f>IF(N204="sníž. přenesená",J204,0)</f>
        <v>0</v>
      </c>
      <c r="BI204" s="247">
        <f>IF(N204="nulová",J204,0)</f>
        <v>0</v>
      </c>
      <c r="BJ204" s="15" t="s">
        <v>80</v>
      </c>
      <c r="BK204" s="247">
        <f>ROUND(I204*H204,2)</f>
        <v>0</v>
      </c>
      <c r="BL204" s="15" t="s">
        <v>209</v>
      </c>
      <c r="BM204" s="246" t="s">
        <v>1171</v>
      </c>
    </row>
    <row r="205" s="2" customFormat="1">
      <c r="A205" s="36"/>
      <c r="B205" s="37"/>
      <c r="C205" s="38"/>
      <c r="D205" s="248" t="s">
        <v>211</v>
      </c>
      <c r="E205" s="38"/>
      <c r="F205" s="249" t="s">
        <v>1049</v>
      </c>
      <c r="G205" s="38"/>
      <c r="H205" s="38"/>
      <c r="I205" s="152"/>
      <c r="J205" s="38"/>
      <c r="K205" s="38"/>
      <c r="L205" s="42"/>
      <c r="M205" s="250"/>
      <c r="N205" s="251"/>
      <c r="O205" s="89"/>
      <c r="P205" s="89"/>
      <c r="Q205" s="89"/>
      <c r="R205" s="89"/>
      <c r="S205" s="89"/>
      <c r="T205" s="90"/>
      <c r="U205" s="36"/>
      <c r="V205" s="36"/>
      <c r="W205" s="36"/>
      <c r="X205" s="36"/>
      <c r="Y205" s="36"/>
      <c r="Z205" s="36"/>
      <c r="AA205" s="36"/>
      <c r="AB205" s="36"/>
      <c r="AC205" s="36"/>
      <c r="AD205" s="36"/>
      <c r="AE205" s="36"/>
      <c r="AT205" s="15" t="s">
        <v>211</v>
      </c>
      <c r="AU205" s="15" t="s">
        <v>80</v>
      </c>
    </row>
    <row r="206" s="12" customFormat="1">
      <c r="A206" s="12"/>
      <c r="B206" s="252"/>
      <c r="C206" s="253"/>
      <c r="D206" s="248" t="s">
        <v>213</v>
      </c>
      <c r="E206" s="254" t="s">
        <v>328</v>
      </c>
      <c r="F206" s="255" t="s">
        <v>1050</v>
      </c>
      <c r="G206" s="253"/>
      <c r="H206" s="256">
        <v>15</v>
      </c>
      <c r="I206" s="257"/>
      <c r="J206" s="253"/>
      <c r="K206" s="253"/>
      <c r="L206" s="258"/>
      <c r="M206" s="259"/>
      <c r="N206" s="260"/>
      <c r="O206" s="260"/>
      <c r="P206" s="260"/>
      <c r="Q206" s="260"/>
      <c r="R206" s="260"/>
      <c r="S206" s="260"/>
      <c r="T206" s="261"/>
      <c r="U206" s="12"/>
      <c r="V206" s="12"/>
      <c r="W206" s="12"/>
      <c r="X206" s="12"/>
      <c r="Y206" s="12"/>
      <c r="Z206" s="12"/>
      <c r="AA206" s="12"/>
      <c r="AB206" s="12"/>
      <c r="AC206" s="12"/>
      <c r="AD206" s="12"/>
      <c r="AE206" s="12"/>
      <c r="AT206" s="262" t="s">
        <v>213</v>
      </c>
      <c r="AU206" s="262" t="s">
        <v>80</v>
      </c>
      <c r="AV206" s="12" t="s">
        <v>95</v>
      </c>
      <c r="AW206" s="12" t="s">
        <v>29</v>
      </c>
      <c r="AX206" s="12" t="s">
        <v>80</v>
      </c>
      <c r="AY206" s="262" t="s">
        <v>203</v>
      </c>
    </row>
    <row r="207" s="2" customFormat="1" ht="16.5" customHeight="1">
      <c r="A207" s="36"/>
      <c r="B207" s="37"/>
      <c r="C207" s="236" t="s">
        <v>7</v>
      </c>
      <c r="D207" s="236" t="s">
        <v>204</v>
      </c>
      <c r="E207" s="237" t="s">
        <v>1051</v>
      </c>
      <c r="F207" s="238" t="s">
        <v>1052</v>
      </c>
      <c r="G207" s="239" t="s">
        <v>325</v>
      </c>
      <c r="H207" s="240">
        <v>14</v>
      </c>
      <c r="I207" s="241"/>
      <c r="J207" s="240">
        <f>ROUND(I207*H207,2)</f>
        <v>0</v>
      </c>
      <c r="K207" s="238" t="s">
        <v>208</v>
      </c>
      <c r="L207" s="42"/>
      <c r="M207" s="242" t="s">
        <v>1</v>
      </c>
      <c r="N207" s="243" t="s">
        <v>37</v>
      </c>
      <c r="O207" s="89"/>
      <c r="P207" s="244">
        <f>O207*H207</f>
        <v>0</v>
      </c>
      <c r="Q207" s="244">
        <v>0</v>
      </c>
      <c r="R207" s="244">
        <f>Q207*H207</f>
        <v>0</v>
      </c>
      <c r="S207" s="244">
        <v>0</v>
      </c>
      <c r="T207" s="245">
        <f>S207*H207</f>
        <v>0</v>
      </c>
      <c r="U207" s="36"/>
      <c r="V207" s="36"/>
      <c r="W207" s="36"/>
      <c r="X207" s="36"/>
      <c r="Y207" s="36"/>
      <c r="Z207" s="36"/>
      <c r="AA207" s="36"/>
      <c r="AB207" s="36"/>
      <c r="AC207" s="36"/>
      <c r="AD207" s="36"/>
      <c r="AE207" s="36"/>
      <c r="AR207" s="246" t="s">
        <v>209</v>
      </c>
      <c r="AT207" s="246" t="s">
        <v>204</v>
      </c>
      <c r="AU207" s="246" t="s">
        <v>80</v>
      </c>
      <c r="AY207" s="15" t="s">
        <v>203</v>
      </c>
      <c r="BE207" s="247">
        <f>IF(N207="základní",J207,0)</f>
        <v>0</v>
      </c>
      <c r="BF207" s="247">
        <f>IF(N207="snížená",J207,0)</f>
        <v>0</v>
      </c>
      <c r="BG207" s="247">
        <f>IF(N207="zákl. přenesená",J207,0)</f>
        <v>0</v>
      </c>
      <c r="BH207" s="247">
        <f>IF(N207="sníž. přenesená",J207,0)</f>
        <v>0</v>
      </c>
      <c r="BI207" s="247">
        <f>IF(N207="nulová",J207,0)</f>
        <v>0</v>
      </c>
      <c r="BJ207" s="15" t="s">
        <v>80</v>
      </c>
      <c r="BK207" s="247">
        <f>ROUND(I207*H207,2)</f>
        <v>0</v>
      </c>
      <c r="BL207" s="15" t="s">
        <v>209</v>
      </c>
      <c r="BM207" s="246" t="s">
        <v>1172</v>
      </c>
    </row>
    <row r="208" s="2" customFormat="1">
      <c r="A208" s="36"/>
      <c r="B208" s="37"/>
      <c r="C208" s="38"/>
      <c r="D208" s="248" t="s">
        <v>211</v>
      </c>
      <c r="E208" s="38"/>
      <c r="F208" s="249" t="s">
        <v>594</v>
      </c>
      <c r="G208" s="38"/>
      <c r="H208" s="38"/>
      <c r="I208" s="152"/>
      <c r="J208" s="38"/>
      <c r="K208" s="38"/>
      <c r="L208" s="42"/>
      <c r="M208" s="250"/>
      <c r="N208" s="251"/>
      <c r="O208" s="89"/>
      <c r="P208" s="89"/>
      <c r="Q208" s="89"/>
      <c r="R208" s="89"/>
      <c r="S208" s="89"/>
      <c r="T208" s="90"/>
      <c r="U208" s="36"/>
      <c r="V208" s="36"/>
      <c r="W208" s="36"/>
      <c r="X208" s="36"/>
      <c r="Y208" s="36"/>
      <c r="Z208" s="36"/>
      <c r="AA208" s="36"/>
      <c r="AB208" s="36"/>
      <c r="AC208" s="36"/>
      <c r="AD208" s="36"/>
      <c r="AE208" s="36"/>
      <c r="AT208" s="15" t="s">
        <v>211</v>
      </c>
      <c r="AU208" s="15" t="s">
        <v>80</v>
      </c>
    </row>
    <row r="209" s="12" customFormat="1">
      <c r="A209" s="12"/>
      <c r="B209" s="252"/>
      <c r="C209" s="253"/>
      <c r="D209" s="248" t="s">
        <v>213</v>
      </c>
      <c r="E209" s="254" t="s">
        <v>333</v>
      </c>
      <c r="F209" s="255" t="s">
        <v>1173</v>
      </c>
      <c r="G209" s="253"/>
      <c r="H209" s="256">
        <v>14</v>
      </c>
      <c r="I209" s="257"/>
      <c r="J209" s="253"/>
      <c r="K209" s="253"/>
      <c r="L209" s="258"/>
      <c r="M209" s="259"/>
      <c r="N209" s="260"/>
      <c r="O209" s="260"/>
      <c r="P209" s="260"/>
      <c r="Q209" s="260"/>
      <c r="R209" s="260"/>
      <c r="S209" s="260"/>
      <c r="T209" s="261"/>
      <c r="U209" s="12"/>
      <c r="V209" s="12"/>
      <c r="W209" s="12"/>
      <c r="X209" s="12"/>
      <c r="Y209" s="12"/>
      <c r="Z209" s="12"/>
      <c r="AA209" s="12"/>
      <c r="AB209" s="12"/>
      <c r="AC209" s="12"/>
      <c r="AD209" s="12"/>
      <c r="AE209" s="12"/>
      <c r="AT209" s="262" t="s">
        <v>213</v>
      </c>
      <c r="AU209" s="262" t="s">
        <v>80</v>
      </c>
      <c r="AV209" s="12" t="s">
        <v>95</v>
      </c>
      <c r="AW209" s="12" t="s">
        <v>29</v>
      </c>
      <c r="AX209" s="12" t="s">
        <v>80</v>
      </c>
      <c r="AY209" s="262" t="s">
        <v>203</v>
      </c>
    </row>
    <row r="210" s="2" customFormat="1" ht="16.5" customHeight="1">
      <c r="A210" s="36"/>
      <c r="B210" s="37"/>
      <c r="C210" s="236" t="s">
        <v>449</v>
      </c>
      <c r="D210" s="236" t="s">
        <v>204</v>
      </c>
      <c r="E210" s="237" t="s">
        <v>898</v>
      </c>
      <c r="F210" s="238" t="s">
        <v>899</v>
      </c>
      <c r="G210" s="239" t="s">
        <v>311</v>
      </c>
      <c r="H210" s="240">
        <v>8.8000000000000007</v>
      </c>
      <c r="I210" s="241"/>
      <c r="J210" s="240">
        <f>ROUND(I210*H210,2)</f>
        <v>0</v>
      </c>
      <c r="K210" s="238" t="s">
        <v>208</v>
      </c>
      <c r="L210" s="42"/>
      <c r="M210" s="242" t="s">
        <v>1</v>
      </c>
      <c r="N210" s="243" t="s">
        <v>37</v>
      </c>
      <c r="O210" s="89"/>
      <c r="P210" s="244">
        <f>O210*H210</f>
        <v>0</v>
      </c>
      <c r="Q210" s="244">
        <v>0</v>
      </c>
      <c r="R210" s="244">
        <f>Q210*H210</f>
        <v>0</v>
      </c>
      <c r="S210" s="244">
        <v>0</v>
      </c>
      <c r="T210" s="245">
        <f>S210*H210</f>
        <v>0</v>
      </c>
      <c r="U210" s="36"/>
      <c r="V210" s="36"/>
      <c r="W210" s="36"/>
      <c r="X210" s="36"/>
      <c r="Y210" s="36"/>
      <c r="Z210" s="36"/>
      <c r="AA210" s="36"/>
      <c r="AB210" s="36"/>
      <c r="AC210" s="36"/>
      <c r="AD210" s="36"/>
      <c r="AE210" s="36"/>
      <c r="AR210" s="246" t="s">
        <v>209</v>
      </c>
      <c r="AT210" s="246" t="s">
        <v>204</v>
      </c>
      <c r="AU210" s="246" t="s">
        <v>80</v>
      </c>
      <c r="AY210" s="15" t="s">
        <v>203</v>
      </c>
      <c r="BE210" s="247">
        <f>IF(N210="základní",J210,0)</f>
        <v>0</v>
      </c>
      <c r="BF210" s="247">
        <f>IF(N210="snížená",J210,0)</f>
        <v>0</v>
      </c>
      <c r="BG210" s="247">
        <f>IF(N210="zákl. přenesená",J210,0)</f>
        <v>0</v>
      </c>
      <c r="BH210" s="247">
        <f>IF(N210="sníž. přenesená",J210,0)</f>
        <v>0</v>
      </c>
      <c r="BI210" s="247">
        <f>IF(N210="nulová",J210,0)</f>
        <v>0</v>
      </c>
      <c r="BJ210" s="15" t="s">
        <v>80</v>
      </c>
      <c r="BK210" s="247">
        <f>ROUND(I210*H210,2)</f>
        <v>0</v>
      </c>
      <c r="BL210" s="15" t="s">
        <v>209</v>
      </c>
      <c r="BM210" s="246" t="s">
        <v>1174</v>
      </c>
    </row>
    <row r="211" s="2" customFormat="1">
      <c r="A211" s="36"/>
      <c r="B211" s="37"/>
      <c r="C211" s="38"/>
      <c r="D211" s="248" t="s">
        <v>211</v>
      </c>
      <c r="E211" s="38"/>
      <c r="F211" s="249" t="s">
        <v>901</v>
      </c>
      <c r="G211" s="38"/>
      <c r="H211" s="38"/>
      <c r="I211" s="152"/>
      <c r="J211" s="38"/>
      <c r="K211" s="38"/>
      <c r="L211" s="42"/>
      <c r="M211" s="250"/>
      <c r="N211" s="251"/>
      <c r="O211" s="89"/>
      <c r="P211" s="89"/>
      <c r="Q211" s="89"/>
      <c r="R211" s="89"/>
      <c r="S211" s="89"/>
      <c r="T211" s="90"/>
      <c r="U211" s="36"/>
      <c r="V211" s="36"/>
      <c r="W211" s="36"/>
      <c r="X211" s="36"/>
      <c r="Y211" s="36"/>
      <c r="Z211" s="36"/>
      <c r="AA211" s="36"/>
      <c r="AB211" s="36"/>
      <c r="AC211" s="36"/>
      <c r="AD211" s="36"/>
      <c r="AE211" s="36"/>
      <c r="AT211" s="15" t="s">
        <v>211</v>
      </c>
      <c r="AU211" s="15" t="s">
        <v>80</v>
      </c>
    </row>
    <row r="212" s="2" customFormat="1" ht="16.5" customHeight="1">
      <c r="A212" s="36"/>
      <c r="B212" s="37"/>
      <c r="C212" s="236" t="s">
        <v>457</v>
      </c>
      <c r="D212" s="236" t="s">
        <v>204</v>
      </c>
      <c r="E212" s="237" t="s">
        <v>1175</v>
      </c>
      <c r="F212" s="238" t="s">
        <v>1176</v>
      </c>
      <c r="G212" s="239" t="s">
        <v>325</v>
      </c>
      <c r="H212" s="240">
        <v>7.8700000000000001</v>
      </c>
      <c r="I212" s="241"/>
      <c r="J212" s="240">
        <f>ROUND(I212*H212,2)</f>
        <v>0</v>
      </c>
      <c r="K212" s="238" t="s">
        <v>208</v>
      </c>
      <c r="L212" s="42"/>
      <c r="M212" s="242" t="s">
        <v>1</v>
      </c>
      <c r="N212" s="243" t="s">
        <v>37</v>
      </c>
      <c r="O212" s="89"/>
      <c r="P212" s="244">
        <f>O212*H212</f>
        <v>0</v>
      </c>
      <c r="Q212" s="244">
        <v>0</v>
      </c>
      <c r="R212" s="244">
        <f>Q212*H212</f>
        <v>0</v>
      </c>
      <c r="S212" s="244">
        <v>0</v>
      </c>
      <c r="T212" s="245">
        <f>S212*H212</f>
        <v>0</v>
      </c>
      <c r="U212" s="36"/>
      <c r="V212" s="36"/>
      <c r="W212" s="36"/>
      <c r="X212" s="36"/>
      <c r="Y212" s="36"/>
      <c r="Z212" s="36"/>
      <c r="AA212" s="36"/>
      <c r="AB212" s="36"/>
      <c r="AC212" s="36"/>
      <c r="AD212" s="36"/>
      <c r="AE212" s="36"/>
      <c r="AR212" s="246" t="s">
        <v>209</v>
      </c>
      <c r="AT212" s="246" t="s">
        <v>204</v>
      </c>
      <c r="AU212" s="246" t="s">
        <v>80</v>
      </c>
      <c r="AY212" s="15" t="s">
        <v>203</v>
      </c>
      <c r="BE212" s="247">
        <f>IF(N212="základní",J212,0)</f>
        <v>0</v>
      </c>
      <c r="BF212" s="247">
        <f>IF(N212="snížená",J212,0)</f>
        <v>0</v>
      </c>
      <c r="BG212" s="247">
        <f>IF(N212="zákl. přenesená",J212,0)</f>
        <v>0</v>
      </c>
      <c r="BH212" s="247">
        <f>IF(N212="sníž. přenesená",J212,0)</f>
        <v>0</v>
      </c>
      <c r="BI212" s="247">
        <f>IF(N212="nulová",J212,0)</f>
        <v>0</v>
      </c>
      <c r="BJ212" s="15" t="s">
        <v>80</v>
      </c>
      <c r="BK212" s="247">
        <f>ROUND(I212*H212,2)</f>
        <v>0</v>
      </c>
      <c r="BL212" s="15" t="s">
        <v>209</v>
      </c>
      <c r="BM212" s="246" t="s">
        <v>1177</v>
      </c>
    </row>
    <row r="213" s="2" customFormat="1">
      <c r="A213" s="36"/>
      <c r="B213" s="37"/>
      <c r="C213" s="38"/>
      <c r="D213" s="248" t="s">
        <v>211</v>
      </c>
      <c r="E213" s="38"/>
      <c r="F213" s="249" t="s">
        <v>608</v>
      </c>
      <c r="G213" s="38"/>
      <c r="H213" s="38"/>
      <c r="I213" s="152"/>
      <c r="J213" s="38"/>
      <c r="K213" s="38"/>
      <c r="L213" s="42"/>
      <c r="M213" s="250"/>
      <c r="N213" s="251"/>
      <c r="O213" s="89"/>
      <c r="P213" s="89"/>
      <c r="Q213" s="89"/>
      <c r="R213" s="89"/>
      <c r="S213" s="89"/>
      <c r="T213" s="90"/>
      <c r="U213" s="36"/>
      <c r="V213" s="36"/>
      <c r="W213" s="36"/>
      <c r="X213" s="36"/>
      <c r="Y213" s="36"/>
      <c r="Z213" s="36"/>
      <c r="AA213" s="36"/>
      <c r="AB213" s="36"/>
      <c r="AC213" s="36"/>
      <c r="AD213" s="36"/>
      <c r="AE213" s="36"/>
      <c r="AT213" s="15" t="s">
        <v>211</v>
      </c>
      <c r="AU213" s="15" t="s">
        <v>80</v>
      </c>
    </row>
    <row r="214" s="12" customFormat="1">
      <c r="A214" s="12"/>
      <c r="B214" s="252"/>
      <c r="C214" s="253"/>
      <c r="D214" s="248" t="s">
        <v>213</v>
      </c>
      <c r="E214" s="254" t="s">
        <v>293</v>
      </c>
      <c r="F214" s="255" t="s">
        <v>1178</v>
      </c>
      <c r="G214" s="253"/>
      <c r="H214" s="256">
        <v>7.8700000000000001</v>
      </c>
      <c r="I214" s="257"/>
      <c r="J214" s="253"/>
      <c r="K214" s="253"/>
      <c r="L214" s="258"/>
      <c r="M214" s="263"/>
      <c r="N214" s="264"/>
      <c r="O214" s="264"/>
      <c r="P214" s="264"/>
      <c r="Q214" s="264"/>
      <c r="R214" s="264"/>
      <c r="S214" s="264"/>
      <c r="T214" s="265"/>
      <c r="U214" s="12"/>
      <c r="V214" s="12"/>
      <c r="W214" s="12"/>
      <c r="X214" s="12"/>
      <c r="Y214" s="12"/>
      <c r="Z214" s="12"/>
      <c r="AA214" s="12"/>
      <c r="AB214" s="12"/>
      <c r="AC214" s="12"/>
      <c r="AD214" s="12"/>
      <c r="AE214" s="12"/>
      <c r="AT214" s="262" t="s">
        <v>213</v>
      </c>
      <c r="AU214" s="262" t="s">
        <v>80</v>
      </c>
      <c r="AV214" s="12" t="s">
        <v>95</v>
      </c>
      <c r="AW214" s="12" t="s">
        <v>29</v>
      </c>
      <c r="AX214" s="12" t="s">
        <v>80</v>
      </c>
      <c r="AY214" s="262" t="s">
        <v>203</v>
      </c>
    </row>
    <row r="215" s="2" customFormat="1" ht="6.96" customHeight="1">
      <c r="A215" s="36"/>
      <c r="B215" s="64"/>
      <c r="C215" s="65"/>
      <c r="D215" s="65"/>
      <c r="E215" s="65"/>
      <c r="F215" s="65"/>
      <c r="G215" s="65"/>
      <c r="H215" s="65"/>
      <c r="I215" s="193"/>
      <c r="J215" s="65"/>
      <c r="K215" s="65"/>
      <c r="L215" s="42"/>
      <c r="M215" s="36"/>
      <c r="O215" s="36"/>
      <c r="P215" s="36"/>
      <c r="Q215" s="36"/>
      <c r="R215" s="36"/>
      <c r="S215" s="36"/>
      <c r="T215" s="36"/>
      <c r="U215" s="36"/>
      <c r="V215" s="36"/>
      <c r="W215" s="36"/>
      <c r="X215" s="36"/>
      <c r="Y215" s="36"/>
      <c r="Z215" s="36"/>
      <c r="AA215" s="36"/>
      <c r="AB215" s="36"/>
      <c r="AC215" s="36"/>
      <c r="AD215" s="36"/>
      <c r="AE215" s="36"/>
    </row>
  </sheetData>
  <sheetProtection sheet="1" autoFilter="0" formatColumns="0" formatRows="0" objects="1" scenarios="1" spinCount="100000" saltValue="pXUW9XgYlg9PlfNAHO7BQlFgfD2HDUIbhhEt7qGC0N7s8UfGNC9HXFNepTXFXwf1rGhObeQ1Xailgzbl2A5heg==" hashValue="wzFe+Y0ESGGJOKLxlCKkCpEzSZ7qdmwbf/Kt3b2RS6kRbMEBkF+7qBfbuw6PsMaPB/R+oklpsT+ncA5It3MaDw==" algorithmName="SHA-512" password="CC35"/>
  <autoFilter ref="C123:K214"/>
  <mergeCells count="12">
    <mergeCell ref="E7:H7"/>
    <mergeCell ref="E9:H9"/>
    <mergeCell ref="E11:H11"/>
    <mergeCell ref="E20:H20"/>
    <mergeCell ref="E29:H29"/>
    <mergeCell ref="E84:H84"/>
    <mergeCell ref="E86:H86"/>
    <mergeCell ref="E88:H88"/>
    <mergeCell ref="E112:H112"/>
    <mergeCell ref="E114:H114"/>
    <mergeCell ref="E116:H116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style="1" customWidth="1"/>
    <col min="2" max="2" width="1.67" style="1" customWidth="1"/>
    <col min="3" max="3" width="4.17" style="1" customWidth="1"/>
    <col min="4" max="4" width="4.33" style="1" customWidth="1"/>
    <col min="5" max="5" width="17.17" style="1" customWidth="1"/>
    <col min="6" max="6" width="100.83" style="1" customWidth="1"/>
    <col min="7" max="7" width="7" style="1" customWidth="1"/>
    <col min="8" max="8" width="11.5" style="1" customWidth="1"/>
    <col min="9" max="9" width="20.17" style="144" customWidth="1"/>
    <col min="10" max="10" width="20.17" style="1" customWidth="1"/>
    <col min="11" max="11" width="20.17" style="1" customWidth="1"/>
    <col min="12" max="12" width="9.33" style="1" customWidth="1"/>
    <col min="13" max="13" width="10.83" style="1" hidden="1" customWidth="1"/>
    <col min="14" max="14" width="9.33" style="1" hidden="1"/>
    <col min="15" max="15" width="14.17" style="1" hidden="1" customWidth="1"/>
    <col min="16" max="16" width="14.17" style="1" hidden="1" customWidth="1"/>
    <col min="17" max="17" width="14.17" style="1" hidden="1" customWidth="1"/>
    <col min="18" max="18" width="14.17" style="1" hidden="1" customWidth="1"/>
    <col min="19" max="19" width="14.17" style="1" hidden="1" customWidth="1"/>
    <col min="20" max="20" width="14.17" style="1" hidden="1" customWidth="1"/>
    <col min="21" max="21" width="16.33" style="1" hidden="1" customWidth="1"/>
    <col min="22" max="22" width="12.33" style="1" customWidth="1"/>
    <col min="23" max="23" width="16.33" style="1" customWidth="1"/>
    <col min="24" max="24" width="12.33" style="1" customWidth="1"/>
    <col min="25" max="25" width="15" style="1" customWidth="1"/>
    <col min="26" max="26" width="11" style="1" customWidth="1"/>
    <col min="27" max="27" width="15" style="1" customWidth="1"/>
    <col min="28" max="28" width="16.33" style="1" customWidth="1"/>
    <col min="29" max="29" width="11" style="1" customWidth="1"/>
    <col min="30" max="30" width="15" style="1" customWidth="1"/>
    <col min="31" max="31" width="16.33" style="1" customWidth="1"/>
    <col min="44" max="44" width="9.33" style="1" hidden="1"/>
    <col min="45" max="45" width="9.33" style="1" hidden="1"/>
    <col min="46" max="46" width="9.33" style="1" hidden="1"/>
    <col min="47" max="47" width="9.33" style="1" hidden="1"/>
    <col min="48" max="48" width="9.33" style="1" hidden="1"/>
    <col min="49" max="49" width="9.33" style="1" hidden="1"/>
    <col min="50" max="50" width="9.33" style="1" hidden="1"/>
    <col min="51" max="51" width="9.33" style="1" hidden="1"/>
    <col min="52" max="52" width="9.33" style="1" hidden="1"/>
    <col min="53" max="53" width="9.33" style="1" hidden="1"/>
    <col min="54" max="54" width="9.33" style="1" hidden="1"/>
    <col min="55" max="55" width="9.33" style="1" hidden="1"/>
    <col min="56" max="56" width="9.33" style="1" hidden="1"/>
    <col min="57" max="57" width="9.33" style="1" hidden="1"/>
    <col min="58" max="58" width="9.33" style="1" hidden="1"/>
    <col min="59" max="59" width="9.33" style="1" hidden="1"/>
    <col min="60" max="60" width="9.33" style="1" hidden="1"/>
    <col min="61" max="61" width="9.33" style="1" hidden="1"/>
    <col min="62" max="62" width="9.33" style="1" hidden="1"/>
    <col min="63" max="63" width="9.33" style="1" hidden="1"/>
    <col min="64" max="64" width="9.33" style="1" hidden="1"/>
    <col min="65" max="65" width="9.33" style="1" hidden="1"/>
  </cols>
  <sheetData>
    <row r="2" s="1" customFormat="1" ht="36.96" customHeight="1">
      <c r="I2" s="144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129</v>
      </c>
      <c r="AZ2" s="266" t="s">
        <v>244</v>
      </c>
      <c r="BA2" s="266" t="s">
        <v>244</v>
      </c>
      <c r="BB2" s="266" t="s">
        <v>1</v>
      </c>
      <c r="BC2" s="266" t="s">
        <v>1179</v>
      </c>
      <c r="BD2" s="266" t="s">
        <v>95</v>
      </c>
    </row>
    <row r="3" s="1" customFormat="1" ht="6.96" customHeight="1">
      <c r="B3" s="145"/>
      <c r="C3" s="146"/>
      <c r="D3" s="146"/>
      <c r="E3" s="146"/>
      <c r="F3" s="146"/>
      <c r="G3" s="146"/>
      <c r="H3" s="146"/>
      <c r="I3" s="147"/>
      <c r="J3" s="146"/>
      <c r="K3" s="146"/>
      <c r="L3" s="18"/>
      <c r="AT3" s="15" t="s">
        <v>82</v>
      </c>
      <c r="AZ3" s="266" t="s">
        <v>250</v>
      </c>
      <c r="BA3" s="266" t="s">
        <v>250</v>
      </c>
      <c r="BB3" s="266" t="s">
        <v>1</v>
      </c>
      <c r="BC3" s="266" t="s">
        <v>1180</v>
      </c>
      <c r="BD3" s="266" t="s">
        <v>95</v>
      </c>
    </row>
    <row r="4" s="1" customFormat="1" ht="24.96" customHeight="1">
      <c r="B4" s="18"/>
      <c r="D4" s="148" t="s">
        <v>177</v>
      </c>
      <c r="I4" s="144"/>
      <c r="L4" s="18"/>
      <c r="M4" s="149" t="s">
        <v>10</v>
      </c>
      <c r="AT4" s="15" t="s">
        <v>4</v>
      </c>
      <c r="AZ4" s="266" t="s">
        <v>220</v>
      </c>
      <c r="BA4" s="266" t="s">
        <v>220</v>
      </c>
      <c r="BB4" s="266" t="s">
        <v>1</v>
      </c>
      <c r="BC4" s="266" t="s">
        <v>1181</v>
      </c>
      <c r="BD4" s="266" t="s">
        <v>95</v>
      </c>
    </row>
    <row r="5" s="1" customFormat="1" ht="6.96" customHeight="1">
      <c r="B5" s="18"/>
      <c r="I5" s="144"/>
      <c r="L5" s="18"/>
      <c r="AZ5" s="266" t="s">
        <v>467</v>
      </c>
      <c r="BA5" s="266" t="s">
        <v>467</v>
      </c>
      <c r="BB5" s="266" t="s">
        <v>1</v>
      </c>
      <c r="BC5" s="266" t="s">
        <v>961</v>
      </c>
      <c r="BD5" s="266" t="s">
        <v>95</v>
      </c>
    </row>
    <row r="6" s="1" customFormat="1" ht="12" customHeight="1">
      <c r="B6" s="18"/>
      <c r="D6" s="150" t="s">
        <v>15</v>
      </c>
      <c r="I6" s="144"/>
      <c r="L6" s="18"/>
      <c r="AZ6" s="266" t="s">
        <v>423</v>
      </c>
      <c r="BA6" s="266" t="s">
        <v>423</v>
      </c>
      <c r="BB6" s="266" t="s">
        <v>1</v>
      </c>
      <c r="BC6" s="266" t="s">
        <v>1182</v>
      </c>
      <c r="BD6" s="266" t="s">
        <v>95</v>
      </c>
    </row>
    <row r="7" s="1" customFormat="1" ht="16.5" customHeight="1">
      <c r="B7" s="18"/>
      <c r="E7" s="151" t="str">
        <f>'Rekapitulace stavby'!K6</f>
        <v>,,Úprava projektové dokumentace na stavbu Modernizace silnice II/298 Býšť - hranice kraje, km 9,700</v>
      </c>
      <c r="F7" s="150"/>
      <c r="G7" s="150"/>
      <c r="H7" s="150"/>
      <c r="I7" s="144"/>
      <c r="L7" s="18"/>
      <c r="AZ7" s="266" t="s">
        <v>963</v>
      </c>
      <c r="BA7" s="266" t="s">
        <v>963</v>
      </c>
      <c r="BB7" s="266" t="s">
        <v>1</v>
      </c>
      <c r="BC7" s="266" t="s">
        <v>1183</v>
      </c>
      <c r="BD7" s="266" t="s">
        <v>95</v>
      </c>
    </row>
    <row r="8" s="1" customFormat="1" ht="12" customHeight="1">
      <c r="B8" s="18"/>
      <c r="D8" s="150" t="s">
        <v>178</v>
      </c>
      <c r="I8" s="144"/>
      <c r="L8" s="18"/>
      <c r="AZ8" s="266" t="s">
        <v>965</v>
      </c>
      <c r="BA8" s="266" t="s">
        <v>965</v>
      </c>
      <c r="BB8" s="266" t="s">
        <v>1</v>
      </c>
      <c r="BC8" s="266" t="s">
        <v>1127</v>
      </c>
      <c r="BD8" s="266" t="s">
        <v>95</v>
      </c>
    </row>
    <row r="9" s="2" customFormat="1" ht="16.5" customHeight="1">
      <c r="A9" s="36"/>
      <c r="B9" s="42"/>
      <c r="C9" s="36"/>
      <c r="D9" s="36"/>
      <c r="E9" s="151" t="s">
        <v>967</v>
      </c>
      <c r="F9" s="36"/>
      <c r="G9" s="36"/>
      <c r="H9" s="36"/>
      <c r="I9" s="152"/>
      <c r="J9" s="36"/>
      <c r="K9" s="36"/>
      <c r="L9" s="61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  <c r="AZ9" s="266" t="s">
        <v>437</v>
      </c>
      <c r="BA9" s="266" t="s">
        <v>437</v>
      </c>
      <c r="BB9" s="266" t="s">
        <v>1</v>
      </c>
      <c r="BC9" s="266" t="s">
        <v>1184</v>
      </c>
      <c r="BD9" s="266" t="s">
        <v>95</v>
      </c>
    </row>
    <row r="10" s="2" customFormat="1" ht="12" customHeight="1">
      <c r="A10" s="36"/>
      <c r="B10" s="42"/>
      <c r="C10" s="36"/>
      <c r="D10" s="150" t="s">
        <v>302</v>
      </c>
      <c r="E10" s="36"/>
      <c r="F10" s="36"/>
      <c r="G10" s="36"/>
      <c r="H10" s="36"/>
      <c r="I10" s="152"/>
      <c r="J10" s="36"/>
      <c r="K10" s="36"/>
      <c r="L10" s="61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  <c r="AZ10" s="266" t="s">
        <v>303</v>
      </c>
      <c r="BA10" s="266" t="s">
        <v>303</v>
      </c>
      <c r="BB10" s="266" t="s">
        <v>1</v>
      </c>
      <c r="BC10" s="266" t="s">
        <v>1185</v>
      </c>
      <c r="BD10" s="266" t="s">
        <v>95</v>
      </c>
    </row>
    <row r="11" s="2" customFormat="1" ht="16.5" customHeight="1">
      <c r="A11" s="36"/>
      <c r="B11" s="42"/>
      <c r="C11" s="36"/>
      <c r="D11" s="36"/>
      <c r="E11" s="153" t="s">
        <v>1186</v>
      </c>
      <c r="F11" s="36"/>
      <c r="G11" s="36"/>
      <c r="H11" s="36"/>
      <c r="I11" s="152"/>
      <c r="J11" s="36"/>
      <c r="K11" s="36"/>
      <c r="L11" s="61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>
      <c r="A12" s="36"/>
      <c r="B12" s="42"/>
      <c r="C12" s="36"/>
      <c r="D12" s="36"/>
      <c r="E12" s="36"/>
      <c r="F12" s="36"/>
      <c r="G12" s="36"/>
      <c r="H12" s="36"/>
      <c r="I12" s="152"/>
      <c r="J12" s="36"/>
      <c r="K12" s="36"/>
      <c r="L12" s="61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2" customHeight="1">
      <c r="A13" s="36"/>
      <c r="B13" s="42"/>
      <c r="C13" s="36"/>
      <c r="D13" s="150" t="s">
        <v>17</v>
      </c>
      <c r="E13" s="36"/>
      <c r="F13" s="139" t="s">
        <v>1</v>
      </c>
      <c r="G13" s="36"/>
      <c r="H13" s="36"/>
      <c r="I13" s="154" t="s">
        <v>18</v>
      </c>
      <c r="J13" s="139" t="s">
        <v>1</v>
      </c>
      <c r="K13" s="36"/>
      <c r="L13" s="61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50" t="s">
        <v>19</v>
      </c>
      <c r="E14" s="36"/>
      <c r="F14" s="139" t="s">
        <v>20</v>
      </c>
      <c r="G14" s="36"/>
      <c r="H14" s="36"/>
      <c r="I14" s="154" t="s">
        <v>21</v>
      </c>
      <c r="J14" s="155" t="str">
        <f>'Rekapitulace stavby'!AN8</f>
        <v>7. 11. 2019</v>
      </c>
      <c r="K14" s="36"/>
      <c r="L14" s="61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21.84" customHeight="1">
      <c r="A15" s="36"/>
      <c r="B15" s="42"/>
      <c r="C15" s="36"/>
      <c r="D15" s="156" t="s">
        <v>180</v>
      </c>
      <c r="E15" s="36"/>
      <c r="F15" s="157" t="s">
        <v>971</v>
      </c>
      <c r="G15" s="36"/>
      <c r="H15" s="36"/>
      <c r="I15" s="158" t="s">
        <v>182</v>
      </c>
      <c r="J15" s="157" t="s">
        <v>183</v>
      </c>
      <c r="K15" s="36"/>
      <c r="L15" s="61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12" customHeight="1">
      <c r="A16" s="36"/>
      <c r="B16" s="42"/>
      <c r="C16" s="36"/>
      <c r="D16" s="150" t="s">
        <v>23</v>
      </c>
      <c r="E16" s="36"/>
      <c r="F16" s="36"/>
      <c r="G16" s="36"/>
      <c r="H16" s="36"/>
      <c r="I16" s="154" t="s">
        <v>24</v>
      </c>
      <c r="J16" s="139" t="str">
        <f>IF('Rekapitulace stavby'!AN10="","",'Rekapitulace stavby'!AN10)</f>
        <v/>
      </c>
      <c r="K16" s="36"/>
      <c r="L16" s="61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8" customHeight="1">
      <c r="A17" s="36"/>
      <c r="B17" s="42"/>
      <c r="C17" s="36"/>
      <c r="D17" s="36"/>
      <c r="E17" s="139" t="str">
        <f>IF('Rekapitulace stavby'!E11="","",'Rekapitulace stavby'!E11)</f>
        <v xml:space="preserve"> </v>
      </c>
      <c r="F17" s="36"/>
      <c r="G17" s="36"/>
      <c r="H17" s="36"/>
      <c r="I17" s="154" t="s">
        <v>25</v>
      </c>
      <c r="J17" s="139" t="str">
        <f>IF('Rekapitulace stavby'!AN11="","",'Rekapitulace stavby'!AN11)</f>
        <v/>
      </c>
      <c r="K17" s="36"/>
      <c r="L17" s="61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6.96" customHeight="1">
      <c r="A18" s="36"/>
      <c r="B18" s="42"/>
      <c r="C18" s="36"/>
      <c r="D18" s="36"/>
      <c r="E18" s="36"/>
      <c r="F18" s="36"/>
      <c r="G18" s="36"/>
      <c r="H18" s="36"/>
      <c r="I18" s="152"/>
      <c r="J18" s="36"/>
      <c r="K18" s="36"/>
      <c r="L18" s="61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12" customHeight="1">
      <c r="A19" s="36"/>
      <c r="B19" s="42"/>
      <c r="C19" s="36"/>
      <c r="D19" s="150" t="s">
        <v>26</v>
      </c>
      <c r="E19" s="36"/>
      <c r="F19" s="36"/>
      <c r="G19" s="36"/>
      <c r="H19" s="36"/>
      <c r="I19" s="154" t="s">
        <v>24</v>
      </c>
      <c r="J19" s="31" t="str">
        <f>'Rekapitulace stavby'!AN13</f>
        <v>Vyplň údaj</v>
      </c>
      <c r="K19" s="36"/>
      <c r="L19" s="61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8" customHeight="1">
      <c r="A20" s="36"/>
      <c r="B20" s="42"/>
      <c r="C20" s="36"/>
      <c r="D20" s="36"/>
      <c r="E20" s="31" t="str">
        <f>'Rekapitulace stavby'!E14</f>
        <v>Vyplň údaj</v>
      </c>
      <c r="F20" s="139"/>
      <c r="G20" s="139"/>
      <c r="H20" s="139"/>
      <c r="I20" s="154" t="s">
        <v>25</v>
      </c>
      <c r="J20" s="31" t="str">
        <f>'Rekapitulace stavby'!AN14</f>
        <v>Vyplň údaj</v>
      </c>
      <c r="K20" s="36"/>
      <c r="L20" s="61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6.96" customHeight="1">
      <c r="A21" s="36"/>
      <c r="B21" s="42"/>
      <c r="C21" s="36"/>
      <c r="D21" s="36"/>
      <c r="E21" s="36"/>
      <c r="F21" s="36"/>
      <c r="G21" s="36"/>
      <c r="H21" s="36"/>
      <c r="I21" s="152"/>
      <c r="J21" s="36"/>
      <c r="K21" s="36"/>
      <c r="L21" s="61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12" customHeight="1">
      <c r="A22" s="36"/>
      <c r="B22" s="42"/>
      <c r="C22" s="36"/>
      <c r="D22" s="150" t="s">
        <v>28</v>
      </c>
      <c r="E22" s="36"/>
      <c r="F22" s="36"/>
      <c r="G22" s="36"/>
      <c r="H22" s="36"/>
      <c r="I22" s="154" t="s">
        <v>24</v>
      </c>
      <c r="J22" s="139" t="str">
        <f>IF('Rekapitulace stavby'!AN16="","",'Rekapitulace stavby'!AN16)</f>
        <v/>
      </c>
      <c r="K22" s="36"/>
      <c r="L22" s="61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8" customHeight="1">
      <c r="A23" s="36"/>
      <c r="B23" s="42"/>
      <c r="C23" s="36"/>
      <c r="D23" s="36"/>
      <c r="E23" s="139" t="str">
        <f>IF('Rekapitulace stavby'!E17="","",'Rekapitulace stavby'!E17)</f>
        <v xml:space="preserve"> </v>
      </c>
      <c r="F23" s="36"/>
      <c r="G23" s="36"/>
      <c r="H23" s="36"/>
      <c r="I23" s="154" t="s">
        <v>25</v>
      </c>
      <c r="J23" s="139" t="str">
        <f>IF('Rekapitulace stavby'!AN17="","",'Rekapitulace stavby'!AN17)</f>
        <v/>
      </c>
      <c r="K23" s="36"/>
      <c r="L23" s="61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6.96" customHeight="1">
      <c r="A24" s="36"/>
      <c r="B24" s="42"/>
      <c r="C24" s="36"/>
      <c r="D24" s="36"/>
      <c r="E24" s="36"/>
      <c r="F24" s="36"/>
      <c r="G24" s="36"/>
      <c r="H24" s="36"/>
      <c r="I24" s="152"/>
      <c r="J24" s="36"/>
      <c r="K24" s="36"/>
      <c r="L24" s="61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12" customHeight="1">
      <c r="A25" s="36"/>
      <c r="B25" s="42"/>
      <c r="C25" s="36"/>
      <c r="D25" s="150" t="s">
        <v>30</v>
      </c>
      <c r="E25" s="36"/>
      <c r="F25" s="36"/>
      <c r="G25" s="36"/>
      <c r="H25" s="36"/>
      <c r="I25" s="154" t="s">
        <v>24</v>
      </c>
      <c r="J25" s="139" t="str">
        <f>IF('Rekapitulace stavby'!AN19="","",'Rekapitulace stavby'!AN19)</f>
        <v/>
      </c>
      <c r="K25" s="36"/>
      <c r="L25" s="61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8" customHeight="1">
      <c r="A26" s="36"/>
      <c r="B26" s="42"/>
      <c r="C26" s="36"/>
      <c r="D26" s="36"/>
      <c r="E26" s="139" t="str">
        <f>IF('Rekapitulace stavby'!E20="","",'Rekapitulace stavby'!E20)</f>
        <v xml:space="preserve"> </v>
      </c>
      <c r="F26" s="36"/>
      <c r="G26" s="36"/>
      <c r="H26" s="36"/>
      <c r="I26" s="154" t="s">
        <v>25</v>
      </c>
      <c r="J26" s="139" t="str">
        <f>IF('Rekapitulace stavby'!AN20="","",'Rekapitulace stavby'!AN20)</f>
        <v/>
      </c>
      <c r="K26" s="36"/>
      <c r="L26" s="61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2" customFormat="1" ht="6.96" customHeight="1">
      <c r="A27" s="36"/>
      <c r="B27" s="42"/>
      <c r="C27" s="36"/>
      <c r="D27" s="36"/>
      <c r="E27" s="36"/>
      <c r="F27" s="36"/>
      <c r="G27" s="36"/>
      <c r="H27" s="36"/>
      <c r="I27" s="152"/>
      <c r="J27" s="36"/>
      <c r="K27" s="36"/>
      <c r="L27" s="61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s="2" customFormat="1" ht="12" customHeight="1">
      <c r="A28" s="36"/>
      <c r="B28" s="42"/>
      <c r="C28" s="36"/>
      <c r="D28" s="150" t="s">
        <v>31</v>
      </c>
      <c r="E28" s="36"/>
      <c r="F28" s="36"/>
      <c r="G28" s="36"/>
      <c r="H28" s="36"/>
      <c r="I28" s="152"/>
      <c r="J28" s="36"/>
      <c r="K28" s="36"/>
      <c r="L28" s="61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8" customFormat="1" ht="16.5" customHeight="1">
      <c r="A29" s="159"/>
      <c r="B29" s="160"/>
      <c r="C29" s="159"/>
      <c r="D29" s="159"/>
      <c r="E29" s="161" t="s">
        <v>1</v>
      </c>
      <c r="F29" s="161"/>
      <c r="G29" s="161"/>
      <c r="H29" s="161"/>
      <c r="I29" s="162"/>
      <c r="J29" s="159"/>
      <c r="K29" s="159"/>
      <c r="L29" s="163"/>
      <c r="S29" s="159"/>
      <c r="T29" s="159"/>
      <c r="U29" s="159"/>
      <c r="V29" s="159"/>
      <c r="W29" s="159"/>
      <c r="X29" s="159"/>
      <c r="Y29" s="159"/>
      <c r="Z29" s="159"/>
      <c r="AA29" s="159"/>
      <c r="AB29" s="159"/>
      <c r="AC29" s="159"/>
      <c r="AD29" s="159"/>
      <c r="AE29" s="159"/>
    </row>
    <row r="30" s="2" customFormat="1" ht="6.96" customHeight="1">
      <c r="A30" s="36"/>
      <c r="B30" s="42"/>
      <c r="C30" s="36"/>
      <c r="D30" s="36"/>
      <c r="E30" s="36"/>
      <c r="F30" s="36"/>
      <c r="G30" s="36"/>
      <c r="H30" s="36"/>
      <c r="I30" s="152"/>
      <c r="J30" s="36"/>
      <c r="K30" s="36"/>
      <c r="L30" s="61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64"/>
      <c r="E31" s="164"/>
      <c r="F31" s="164"/>
      <c r="G31" s="164"/>
      <c r="H31" s="164"/>
      <c r="I31" s="165"/>
      <c r="J31" s="164"/>
      <c r="K31" s="164"/>
      <c r="L31" s="61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25.44" customHeight="1">
      <c r="A32" s="36"/>
      <c r="B32" s="42"/>
      <c r="C32" s="36"/>
      <c r="D32" s="166" t="s">
        <v>32</v>
      </c>
      <c r="E32" s="36"/>
      <c r="F32" s="36"/>
      <c r="G32" s="36"/>
      <c r="H32" s="36"/>
      <c r="I32" s="152"/>
      <c r="J32" s="167">
        <f>ROUND(J124, 2)</f>
        <v>0</v>
      </c>
      <c r="K32" s="36"/>
      <c r="L32" s="61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6.96" customHeight="1">
      <c r="A33" s="36"/>
      <c r="B33" s="42"/>
      <c r="C33" s="36"/>
      <c r="D33" s="164"/>
      <c r="E33" s="164"/>
      <c r="F33" s="164"/>
      <c r="G33" s="164"/>
      <c r="H33" s="164"/>
      <c r="I33" s="165"/>
      <c r="J33" s="164"/>
      <c r="K33" s="164"/>
      <c r="L33" s="61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36"/>
      <c r="F34" s="168" t="s">
        <v>34</v>
      </c>
      <c r="G34" s="36"/>
      <c r="H34" s="36"/>
      <c r="I34" s="169" t="s">
        <v>33</v>
      </c>
      <c r="J34" s="168" t="s">
        <v>35</v>
      </c>
      <c r="K34" s="36"/>
      <c r="L34" s="61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="2" customFormat="1" ht="14.4" customHeight="1">
      <c r="A35" s="36"/>
      <c r="B35" s="42"/>
      <c r="C35" s="36"/>
      <c r="D35" s="170" t="s">
        <v>36</v>
      </c>
      <c r="E35" s="150" t="s">
        <v>37</v>
      </c>
      <c r="F35" s="171">
        <f>ROUND((SUM(BE124:BE214)),  2)</f>
        <v>0</v>
      </c>
      <c r="G35" s="36"/>
      <c r="H35" s="36"/>
      <c r="I35" s="172">
        <v>0.20999999999999999</v>
      </c>
      <c r="J35" s="171">
        <f>ROUND(((SUM(BE124:BE214))*I35),  2)</f>
        <v>0</v>
      </c>
      <c r="K35" s="36"/>
      <c r="L35" s="61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="2" customFormat="1" ht="14.4" customHeight="1">
      <c r="A36" s="36"/>
      <c r="B36" s="42"/>
      <c r="C36" s="36"/>
      <c r="D36" s="36"/>
      <c r="E36" s="150" t="s">
        <v>38</v>
      </c>
      <c r="F36" s="171">
        <f>ROUND((SUM(BF124:BF214)),  2)</f>
        <v>0</v>
      </c>
      <c r="G36" s="36"/>
      <c r="H36" s="36"/>
      <c r="I36" s="172">
        <v>0.14999999999999999</v>
      </c>
      <c r="J36" s="171">
        <f>ROUND(((SUM(BF124:BF214))*I36),  2)</f>
        <v>0</v>
      </c>
      <c r="K36" s="36"/>
      <c r="L36" s="61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50" t="s">
        <v>39</v>
      </c>
      <c r="F37" s="171">
        <f>ROUND((SUM(BG124:BG214)),  2)</f>
        <v>0</v>
      </c>
      <c r="G37" s="36"/>
      <c r="H37" s="36"/>
      <c r="I37" s="172">
        <v>0.20999999999999999</v>
      </c>
      <c r="J37" s="171">
        <f>0</f>
        <v>0</v>
      </c>
      <c r="K37" s="36"/>
      <c r="L37" s="61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hidden="1" s="2" customFormat="1" ht="14.4" customHeight="1">
      <c r="A38" s="36"/>
      <c r="B38" s="42"/>
      <c r="C38" s="36"/>
      <c r="D38" s="36"/>
      <c r="E38" s="150" t="s">
        <v>40</v>
      </c>
      <c r="F38" s="171">
        <f>ROUND((SUM(BH124:BH214)),  2)</f>
        <v>0</v>
      </c>
      <c r="G38" s="36"/>
      <c r="H38" s="36"/>
      <c r="I38" s="172">
        <v>0.14999999999999999</v>
      </c>
      <c r="J38" s="171">
        <f>0</f>
        <v>0</v>
      </c>
      <c r="K38" s="36"/>
      <c r="L38" s="61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hidden="1" s="2" customFormat="1" ht="14.4" customHeight="1">
      <c r="A39" s="36"/>
      <c r="B39" s="42"/>
      <c r="C39" s="36"/>
      <c r="D39" s="36"/>
      <c r="E39" s="150" t="s">
        <v>41</v>
      </c>
      <c r="F39" s="171">
        <f>ROUND((SUM(BI124:BI214)),  2)</f>
        <v>0</v>
      </c>
      <c r="G39" s="36"/>
      <c r="H39" s="36"/>
      <c r="I39" s="172">
        <v>0</v>
      </c>
      <c r="J39" s="171">
        <f>0</f>
        <v>0</v>
      </c>
      <c r="K39" s="36"/>
      <c r="L39" s="61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6.96" customHeight="1">
      <c r="A40" s="36"/>
      <c r="B40" s="42"/>
      <c r="C40" s="36"/>
      <c r="D40" s="36"/>
      <c r="E40" s="36"/>
      <c r="F40" s="36"/>
      <c r="G40" s="36"/>
      <c r="H40" s="36"/>
      <c r="I40" s="152"/>
      <c r="J40" s="36"/>
      <c r="K40" s="36"/>
      <c r="L40" s="61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2" customFormat="1" ht="25.44" customHeight="1">
      <c r="A41" s="36"/>
      <c r="B41" s="42"/>
      <c r="C41" s="173"/>
      <c r="D41" s="174" t="s">
        <v>42</v>
      </c>
      <c r="E41" s="175"/>
      <c r="F41" s="175"/>
      <c r="G41" s="176" t="s">
        <v>43</v>
      </c>
      <c r="H41" s="177" t="s">
        <v>44</v>
      </c>
      <c r="I41" s="178"/>
      <c r="J41" s="179">
        <f>SUM(J32:J39)</f>
        <v>0</v>
      </c>
      <c r="K41" s="180"/>
      <c r="L41" s="61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s="2" customFormat="1" ht="14.4" customHeight="1">
      <c r="A42" s="36"/>
      <c r="B42" s="42"/>
      <c r="C42" s="36"/>
      <c r="D42" s="36"/>
      <c r="E42" s="36"/>
      <c r="F42" s="36"/>
      <c r="G42" s="36"/>
      <c r="H42" s="36"/>
      <c r="I42" s="152"/>
      <c r="J42" s="36"/>
      <c r="K42" s="36"/>
      <c r="L42" s="61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3" s="1" customFormat="1" ht="14.4" customHeight="1">
      <c r="B43" s="18"/>
      <c r="I43" s="144"/>
      <c r="L43" s="18"/>
    </row>
    <row r="44" s="1" customFormat="1" ht="14.4" customHeight="1">
      <c r="B44" s="18"/>
      <c r="I44" s="144"/>
      <c r="L44" s="18"/>
    </row>
    <row r="45" s="1" customFormat="1" ht="14.4" customHeight="1">
      <c r="B45" s="18"/>
      <c r="I45" s="144"/>
      <c r="L45" s="18"/>
    </row>
    <row r="46" s="1" customFormat="1" ht="14.4" customHeight="1">
      <c r="B46" s="18"/>
      <c r="I46" s="144"/>
      <c r="L46" s="18"/>
    </row>
    <row r="47" s="1" customFormat="1" ht="14.4" customHeight="1">
      <c r="B47" s="18"/>
      <c r="I47" s="144"/>
      <c r="L47" s="18"/>
    </row>
    <row r="48" s="1" customFormat="1" ht="14.4" customHeight="1">
      <c r="B48" s="18"/>
      <c r="I48" s="144"/>
      <c r="L48" s="18"/>
    </row>
    <row r="49" s="2" customFormat="1" ht="14.4" customHeight="1">
      <c r="B49" s="61"/>
      <c r="D49" s="181" t="s">
        <v>45</v>
      </c>
      <c r="E49" s="182"/>
      <c r="F49" s="182"/>
      <c r="G49" s="181" t="s">
        <v>46</v>
      </c>
      <c r="H49" s="182"/>
      <c r="I49" s="183"/>
      <c r="J49" s="182"/>
      <c r="K49" s="182"/>
      <c r="L49" s="61"/>
    </row>
    <row r="50">
      <c r="B50" s="18"/>
      <c r="L50" s="18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 s="2" customFormat="1">
      <c r="A60" s="36"/>
      <c r="B60" s="42"/>
      <c r="C60" s="36"/>
      <c r="D60" s="184" t="s">
        <v>47</v>
      </c>
      <c r="E60" s="185"/>
      <c r="F60" s="186" t="s">
        <v>48</v>
      </c>
      <c r="G60" s="184" t="s">
        <v>47</v>
      </c>
      <c r="H60" s="185"/>
      <c r="I60" s="187"/>
      <c r="J60" s="188" t="s">
        <v>48</v>
      </c>
      <c r="K60" s="185"/>
      <c r="L60" s="61"/>
      <c r="S60" s="36"/>
      <c r="T60" s="36"/>
      <c r="U60" s="36"/>
      <c r="V60" s="36"/>
      <c r="W60" s="36"/>
      <c r="X60" s="36"/>
      <c r="Y60" s="36"/>
      <c r="Z60" s="36"/>
      <c r="AA60" s="36"/>
      <c r="AB60" s="36"/>
      <c r="AC60" s="36"/>
      <c r="AD60" s="36"/>
      <c r="AE60" s="36"/>
    </row>
    <row r="61">
      <c r="B61" s="18"/>
      <c r="L61" s="18"/>
    </row>
    <row r="62">
      <c r="B62" s="18"/>
      <c r="L62" s="18"/>
    </row>
    <row r="63">
      <c r="B63" s="18"/>
      <c r="L63" s="18"/>
    </row>
    <row r="64" s="2" customFormat="1">
      <c r="A64" s="36"/>
      <c r="B64" s="42"/>
      <c r="C64" s="36"/>
      <c r="D64" s="181" t="s">
        <v>49</v>
      </c>
      <c r="E64" s="189"/>
      <c r="F64" s="189"/>
      <c r="G64" s="181" t="s">
        <v>50</v>
      </c>
      <c r="H64" s="189"/>
      <c r="I64" s="190"/>
      <c r="J64" s="189"/>
      <c r="K64" s="189"/>
      <c r="L64" s="61"/>
      <c r="S64" s="36"/>
      <c r="T64" s="36"/>
      <c r="U64" s="36"/>
      <c r="V64" s="36"/>
      <c r="W64" s="36"/>
      <c r="X64" s="36"/>
      <c r="Y64" s="36"/>
      <c r="Z64" s="36"/>
      <c r="AA64" s="36"/>
      <c r="AB64" s="36"/>
      <c r="AC64" s="36"/>
      <c r="AD64" s="36"/>
      <c r="AE64" s="36"/>
    </row>
    <row r="65">
      <c r="B65" s="18"/>
      <c r="L65" s="18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 s="2" customFormat="1">
      <c r="A75" s="36"/>
      <c r="B75" s="42"/>
      <c r="C75" s="36"/>
      <c r="D75" s="184" t="s">
        <v>47</v>
      </c>
      <c r="E75" s="185"/>
      <c r="F75" s="186" t="s">
        <v>48</v>
      </c>
      <c r="G75" s="184" t="s">
        <v>47</v>
      </c>
      <c r="H75" s="185"/>
      <c r="I75" s="187"/>
      <c r="J75" s="188" t="s">
        <v>48</v>
      </c>
      <c r="K75" s="185"/>
      <c r="L75" s="61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="2" customFormat="1" ht="14.4" customHeight="1">
      <c r="A76" s="36"/>
      <c r="B76" s="191"/>
      <c r="C76" s="192"/>
      <c r="D76" s="192"/>
      <c r="E76" s="192"/>
      <c r="F76" s="192"/>
      <c r="G76" s="192"/>
      <c r="H76" s="192"/>
      <c r="I76" s="193"/>
      <c r="J76" s="192"/>
      <c r="K76" s="192"/>
      <c r="L76" s="61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80" s="2" customFormat="1" ht="6.96" customHeight="1">
      <c r="A80" s="36"/>
      <c r="B80" s="194"/>
      <c r="C80" s="195"/>
      <c r="D80" s="195"/>
      <c r="E80" s="195"/>
      <c r="F80" s="195"/>
      <c r="G80" s="195"/>
      <c r="H80" s="195"/>
      <c r="I80" s="196"/>
      <c r="J80" s="195"/>
      <c r="K80" s="195"/>
      <c r="L80" s="61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="2" customFormat="1" ht="24.96" customHeight="1">
      <c r="A81" s="36"/>
      <c r="B81" s="37"/>
      <c r="C81" s="21" t="s">
        <v>184</v>
      </c>
      <c r="D81" s="38"/>
      <c r="E81" s="38"/>
      <c r="F81" s="38"/>
      <c r="G81" s="38"/>
      <c r="H81" s="38"/>
      <c r="I81" s="152"/>
      <c r="J81" s="38"/>
      <c r="K81" s="38"/>
      <c r="L81" s="61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6.96" customHeight="1">
      <c r="A82" s="36"/>
      <c r="B82" s="37"/>
      <c r="C82" s="38"/>
      <c r="D82" s="38"/>
      <c r="E82" s="38"/>
      <c r="F82" s="38"/>
      <c r="G82" s="38"/>
      <c r="H82" s="38"/>
      <c r="I82" s="152"/>
      <c r="J82" s="38"/>
      <c r="K82" s="38"/>
      <c r="L82" s="61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12" customHeight="1">
      <c r="A83" s="36"/>
      <c r="B83" s="37"/>
      <c r="C83" s="30" t="s">
        <v>15</v>
      </c>
      <c r="D83" s="38"/>
      <c r="E83" s="38"/>
      <c r="F83" s="38"/>
      <c r="G83" s="38"/>
      <c r="H83" s="38"/>
      <c r="I83" s="152"/>
      <c r="J83" s="38"/>
      <c r="K83" s="38"/>
      <c r="L83" s="61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6.5" customHeight="1">
      <c r="A84" s="36"/>
      <c r="B84" s="37"/>
      <c r="C84" s="38"/>
      <c r="D84" s="38"/>
      <c r="E84" s="197" t="str">
        <f>E7</f>
        <v>,,Úprava projektové dokumentace na stavbu Modernizace silnice II/298 Býšť - hranice kraje, km 9,700</v>
      </c>
      <c r="F84" s="30"/>
      <c r="G84" s="30"/>
      <c r="H84" s="30"/>
      <c r="I84" s="152"/>
      <c r="J84" s="38"/>
      <c r="K84" s="38"/>
      <c r="L84" s="61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1" customFormat="1" ht="12" customHeight="1">
      <c r="B85" s="19"/>
      <c r="C85" s="30" t="s">
        <v>178</v>
      </c>
      <c r="D85" s="20"/>
      <c r="E85" s="20"/>
      <c r="F85" s="20"/>
      <c r="G85" s="20"/>
      <c r="H85" s="20"/>
      <c r="I85" s="144"/>
      <c r="J85" s="20"/>
      <c r="K85" s="20"/>
      <c r="L85" s="18"/>
    </row>
    <row r="86" s="2" customFormat="1" ht="16.5" customHeight="1">
      <c r="A86" s="36"/>
      <c r="B86" s="37"/>
      <c r="C86" s="38"/>
      <c r="D86" s="38"/>
      <c r="E86" s="197" t="s">
        <v>967</v>
      </c>
      <c r="F86" s="38"/>
      <c r="G86" s="38"/>
      <c r="H86" s="38"/>
      <c r="I86" s="152"/>
      <c r="J86" s="38"/>
      <c r="K86" s="38"/>
      <c r="L86" s="61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="2" customFormat="1" ht="12" customHeight="1">
      <c r="A87" s="36"/>
      <c r="B87" s="37"/>
      <c r="C87" s="30" t="s">
        <v>302</v>
      </c>
      <c r="D87" s="38"/>
      <c r="E87" s="38"/>
      <c r="F87" s="38"/>
      <c r="G87" s="38"/>
      <c r="H87" s="38"/>
      <c r="I87" s="152"/>
      <c r="J87" s="38"/>
      <c r="K87" s="38"/>
      <c r="L87" s="61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2" customFormat="1" ht="16.5" customHeight="1">
      <c r="A88" s="36"/>
      <c r="B88" s="37"/>
      <c r="C88" s="38"/>
      <c r="D88" s="38"/>
      <c r="E88" s="74" t="str">
        <f>E11</f>
        <v>SO 141.4 - Propustek 4 v km 4,664 70 - způsobilé výdaje na hlavní aktivitu projektu</v>
      </c>
      <c r="F88" s="38"/>
      <c r="G88" s="38"/>
      <c r="H88" s="38"/>
      <c r="I88" s="152"/>
      <c r="J88" s="38"/>
      <c r="K88" s="38"/>
      <c r="L88" s="61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="2" customFormat="1" ht="6.96" customHeight="1">
      <c r="A89" s="36"/>
      <c r="B89" s="37"/>
      <c r="C89" s="38"/>
      <c r="D89" s="38"/>
      <c r="E89" s="38"/>
      <c r="F89" s="38"/>
      <c r="G89" s="38"/>
      <c r="H89" s="38"/>
      <c r="I89" s="152"/>
      <c r="J89" s="38"/>
      <c r="K89" s="38"/>
      <c r="L89" s="61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="2" customFormat="1" ht="12" customHeight="1">
      <c r="A90" s="36"/>
      <c r="B90" s="37"/>
      <c r="C90" s="30" t="s">
        <v>19</v>
      </c>
      <c r="D90" s="38"/>
      <c r="E90" s="38"/>
      <c r="F90" s="25" t="str">
        <f>F14</f>
        <v xml:space="preserve"> </v>
      </c>
      <c r="G90" s="38"/>
      <c r="H90" s="38"/>
      <c r="I90" s="154" t="s">
        <v>21</v>
      </c>
      <c r="J90" s="77" t="str">
        <f>IF(J14="","",J14)</f>
        <v>7. 11. 2019</v>
      </c>
      <c r="K90" s="38"/>
      <c r="L90" s="61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="2" customFormat="1" ht="6.96" customHeight="1">
      <c r="A91" s="36"/>
      <c r="B91" s="37"/>
      <c r="C91" s="38"/>
      <c r="D91" s="38"/>
      <c r="E91" s="38"/>
      <c r="F91" s="38"/>
      <c r="G91" s="38"/>
      <c r="H91" s="38"/>
      <c r="I91" s="152"/>
      <c r="J91" s="38"/>
      <c r="K91" s="38"/>
      <c r="L91" s="61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="2" customFormat="1" ht="15.15" customHeight="1">
      <c r="A92" s="36"/>
      <c r="B92" s="37"/>
      <c r="C92" s="30" t="s">
        <v>23</v>
      </c>
      <c r="D92" s="38"/>
      <c r="E92" s="38"/>
      <c r="F92" s="25" t="str">
        <f>E17</f>
        <v xml:space="preserve"> </v>
      </c>
      <c r="G92" s="38"/>
      <c r="H92" s="38"/>
      <c r="I92" s="154" t="s">
        <v>28</v>
      </c>
      <c r="J92" s="34" t="str">
        <f>E23</f>
        <v xml:space="preserve"> </v>
      </c>
      <c r="K92" s="38"/>
      <c r="L92" s="61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="2" customFormat="1" ht="15.15" customHeight="1">
      <c r="A93" s="36"/>
      <c r="B93" s="37"/>
      <c r="C93" s="30" t="s">
        <v>26</v>
      </c>
      <c r="D93" s="38"/>
      <c r="E93" s="38"/>
      <c r="F93" s="25" t="str">
        <f>IF(E20="","",E20)</f>
        <v>Vyplň údaj</v>
      </c>
      <c r="G93" s="38"/>
      <c r="H93" s="38"/>
      <c r="I93" s="154" t="s">
        <v>30</v>
      </c>
      <c r="J93" s="34" t="str">
        <f>E26</f>
        <v xml:space="preserve"> </v>
      </c>
      <c r="K93" s="38"/>
      <c r="L93" s="61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="2" customFormat="1" ht="10.32" customHeight="1">
      <c r="A94" s="36"/>
      <c r="B94" s="37"/>
      <c r="C94" s="38"/>
      <c r="D94" s="38"/>
      <c r="E94" s="38"/>
      <c r="F94" s="38"/>
      <c r="G94" s="38"/>
      <c r="H94" s="38"/>
      <c r="I94" s="152"/>
      <c r="J94" s="38"/>
      <c r="K94" s="38"/>
      <c r="L94" s="61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="2" customFormat="1" ht="29.28" customHeight="1">
      <c r="A95" s="36"/>
      <c r="B95" s="37"/>
      <c r="C95" s="198" t="s">
        <v>185</v>
      </c>
      <c r="D95" s="199"/>
      <c r="E95" s="199"/>
      <c r="F95" s="199"/>
      <c r="G95" s="199"/>
      <c r="H95" s="199"/>
      <c r="I95" s="200"/>
      <c r="J95" s="201" t="s">
        <v>186</v>
      </c>
      <c r="K95" s="199"/>
      <c r="L95" s="61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="2" customFormat="1" ht="10.32" customHeight="1">
      <c r="A96" s="36"/>
      <c r="B96" s="37"/>
      <c r="C96" s="38"/>
      <c r="D96" s="38"/>
      <c r="E96" s="38"/>
      <c r="F96" s="38"/>
      <c r="G96" s="38"/>
      <c r="H96" s="38"/>
      <c r="I96" s="152"/>
      <c r="J96" s="38"/>
      <c r="K96" s="38"/>
      <c r="L96" s="61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</row>
    <row r="97" s="2" customFormat="1" ht="22.8" customHeight="1">
      <c r="A97" s="36"/>
      <c r="B97" s="37"/>
      <c r="C97" s="202" t="s">
        <v>187</v>
      </c>
      <c r="D97" s="38"/>
      <c r="E97" s="38"/>
      <c r="F97" s="38"/>
      <c r="G97" s="38"/>
      <c r="H97" s="38"/>
      <c r="I97" s="152"/>
      <c r="J97" s="108">
        <f>J124</f>
        <v>0</v>
      </c>
      <c r="K97" s="38"/>
      <c r="L97" s="61"/>
      <c r="S97" s="36"/>
      <c r="T97" s="36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U97" s="15" t="s">
        <v>82</v>
      </c>
    </row>
    <row r="98" s="9" customFormat="1" ht="24.96" customHeight="1">
      <c r="A98" s="9"/>
      <c r="B98" s="203"/>
      <c r="C98" s="204"/>
      <c r="D98" s="205" t="s">
        <v>188</v>
      </c>
      <c r="E98" s="206"/>
      <c r="F98" s="206"/>
      <c r="G98" s="206"/>
      <c r="H98" s="206"/>
      <c r="I98" s="207"/>
      <c r="J98" s="208">
        <f>J125</f>
        <v>0</v>
      </c>
      <c r="K98" s="204"/>
      <c r="L98" s="209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9" customFormat="1" ht="24.96" customHeight="1">
      <c r="A99" s="9"/>
      <c r="B99" s="203"/>
      <c r="C99" s="204"/>
      <c r="D99" s="205" t="s">
        <v>253</v>
      </c>
      <c r="E99" s="206"/>
      <c r="F99" s="206"/>
      <c r="G99" s="206"/>
      <c r="H99" s="206"/>
      <c r="I99" s="207"/>
      <c r="J99" s="208">
        <f>J137</f>
        <v>0</v>
      </c>
      <c r="K99" s="204"/>
      <c r="L99" s="209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203"/>
      <c r="C100" s="204"/>
      <c r="D100" s="205" t="s">
        <v>490</v>
      </c>
      <c r="E100" s="206"/>
      <c r="F100" s="206"/>
      <c r="G100" s="206"/>
      <c r="H100" s="206"/>
      <c r="I100" s="207"/>
      <c r="J100" s="208">
        <f>J173</f>
        <v>0</v>
      </c>
      <c r="K100" s="204"/>
      <c r="L100" s="209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9" customFormat="1" ht="24.96" customHeight="1">
      <c r="A101" s="9"/>
      <c r="B101" s="203"/>
      <c r="C101" s="204"/>
      <c r="D101" s="205" t="s">
        <v>491</v>
      </c>
      <c r="E101" s="206"/>
      <c r="F101" s="206"/>
      <c r="G101" s="206"/>
      <c r="H101" s="206"/>
      <c r="I101" s="207"/>
      <c r="J101" s="208">
        <f>J195</f>
        <v>0</v>
      </c>
      <c r="K101" s="204"/>
      <c r="L101" s="209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9" customFormat="1" ht="24.96" customHeight="1">
      <c r="A102" s="9"/>
      <c r="B102" s="203"/>
      <c r="C102" s="204"/>
      <c r="D102" s="205" t="s">
        <v>254</v>
      </c>
      <c r="E102" s="206"/>
      <c r="F102" s="206"/>
      <c r="G102" s="206"/>
      <c r="H102" s="206"/>
      <c r="I102" s="207"/>
      <c r="J102" s="208">
        <f>J200</f>
        <v>0</v>
      </c>
      <c r="K102" s="204"/>
      <c r="L102" s="209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2" customFormat="1" ht="21.84" customHeight="1">
      <c r="A103" s="36"/>
      <c r="B103" s="37"/>
      <c r="C103" s="38"/>
      <c r="D103" s="38"/>
      <c r="E103" s="38"/>
      <c r="F103" s="38"/>
      <c r="G103" s="38"/>
      <c r="H103" s="38"/>
      <c r="I103" s="152"/>
      <c r="J103" s="38"/>
      <c r="K103" s="38"/>
      <c r="L103" s="61"/>
      <c r="S103" s="36"/>
      <c r="T103" s="36"/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</row>
    <row r="104" s="2" customFormat="1" ht="6.96" customHeight="1">
      <c r="A104" s="36"/>
      <c r="B104" s="64"/>
      <c r="C104" s="65"/>
      <c r="D104" s="65"/>
      <c r="E104" s="65"/>
      <c r="F104" s="65"/>
      <c r="G104" s="65"/>
      <c r="H104" s="65"/>
      <c r="I104" s="193"/>
      <c r="J104" s="65"/>
      <c r="K104" s="65"/>
      <c r="L104" s="61"/>
      <c r="S104" s="36"/>
      <c r="T104" s="36"/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</row>
    <row r="108" s="2" customFormat="1" ht="6.96" customHeight="1">
      <c r="A108" s="36"/>
      <c r="B108" s="66"/>
      <c r="C108" s="67"/>
      <c r="D108" s="67"/>
      <c r="E108" s="67"/>
      <c r="F108" s="67"/>
      <c r="G108" s="67"/>
      <c r="H108" s="67"/>
      <c r="I108" s="196"/>
      <c r="J108" s="67"/>
      <c r="K108" s="67"/>
      <c r="L108" s="61"/>
      <c r="S108" s="36"/>
      <c r="T108" s="36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</row>
    <row r="109" s="2" customFormat="1" ht="24.96" customHeight="1">
      <c r="A109" s="36"/>
      <c r="B109" s="37"/>
      <c r="C109" s="21" t="s">
        <v>189</v>
      </c>
      <c r="D109" s="38"/>
      <c r="E109" s="38"/>
      <c r="F109" s="38"/>
      <c r="G109" s="38"/>
      <c r="H109" s="38"/>
      <c r="I109" s="152"/>
      <c r="J109" s="38"/>
      <c r="K109" s="38"/>
      <c r="L109" s="61"/>
      <c r="S109" s="36"/>
      <c r="T109" s="36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</row>
    <row r="110" s="2" customFormat="1" ht="6.96" customHeight="1">
      <c r="A110" s="36"/>
      <c r="B110" s="37"/>
      <c r="C110" s="38"/>
      <c r="D110" s="38"/>
      <c r="E110" s="38"/>
      <c r="F110" s="38"/>
      <c r="G110" s="38"/>
      <c r="H110" s="38"/>
      <c r="I110" s="152"/>
      <c r="J110" s="38"/>
      <c r="K110" s="38"/>
      <c r="L110" s="61"/>
      <c r="S110" s="36"/>
      <c r="T110" s="36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</row>
    <row r="111" s="2" customFormat="1" ht="12" customHeight="1">
      <c r="A111" s="36"/>
      <c r="B111" s="37"/>
      <c r="C111" s="30" t="s">
        <v>15</v>
      </c>
      <c r="D111" s="38"/>
      <c r="E111" s="38"/>
      <c r="F111" s="38"/>
      <c r="G111" s="38"/>
      <c r="H111" s="38"/>
      <c r="I111" s="152"/>
      <c r="J111" s="38"/>
      <c r="K111" s="38"/>
      <c r="L111" s="61"/>
      <c r="S111" s="36"/>
      <c r="T111" s="36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</row>
    <row r="112" s="2" customFormat="1" ht="16.5" customHeight="1">
      <c r="A112" s="36"/>
      <c r="B112" s="37"/>
      <c r="C112" s="38"/>
      <c r="D112" s="38"/>
      <c r="E112" s="197" t="str">
        <f>E7</f>
        <v>,,Úprava projektové dokumentace na stavbu Modernizace silnice II/298 Býšť - hranice kraje, km 9,700</v>
      </c>
      <c r="F112" s="30"/>
      <c r="G112" s="30"/>
      <c r="H112" s="30"/>
      <c r="I112" s="152"/>
      <c r="J112" s="38"/>
      <c r="K112" s="38"/>
      <c r="L112" s="61"/>
      <c r="S112" s="36"/>
      <c r="T112" s="36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</row>
    <row r="113" s="1" customFormat="1" ht="12" customHeight="1">
      <c r="B113" s="19"/>
      <c r="C113" s="30" t="s">
        <v>178</v>
      </c>
      <c r="D113" s="20"/>
      <c r="E113" s="20"/>
      <c r="F113" s="20"/>
      <c r="G113" s="20"/>
      <c r="H113" s="20"/>
      <c r="I113" s="144"/>
      <c r="J113" s="20"/>
      <c r="K113" s="20"/>
      <c r="L113" s="18"/>
    </row>
    <row r="114" s="2" customFormat="1" ht="16.5" customHeight="1">
      <c r="A114" s="36"/>
      <c r="B114" s="37"/>
      <c r="C114" s="38"/>
      <c r="D114" s="38"/>
      <c r="E114" s="197" t="s">
        <v>967</v>
      </c>
      <c r="F114" s="38"/>
      <c r="G114" s="38"/>
      <c r="H114" s="38"/>
      <c r="I114" s="152"/>
      <c r="J114" s="38"/>
      <c r="K114" s="38"/>
      <c r="L114" s="61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</row>
    <row r="115" s="2" customFormat="1" ht="12" customHeight="1">
      <c r="A115" s="36"/>
      <c r="B115" s="37"/>
      <c r="C115" s="30" t="s">
        <v>302</v>
      </c>
      <c r="D115" s="38"/>
      <c r="E115" s="38"/>
      <c r="F115" s="38"/>
      <c r="G115" s="38"/>
      <c r="H115" s="38"/>
      <c r="I115" s="152"/>
      <c r="J115" s="38"/>
      <c r="K115" s="38"/>
      <c r="L115" s="61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</row>
    <row r="116" s="2" customFormat="1" ht="16.5" customHeight="1">
      <c r="A116" s="36"/>
      <c r="B116" s="37"/>
      <c r="C116" s="38"/>
      <c r="D116" s="38"/>
      <c r="E116" s="74" t="str">
        <f>E11</f>
        <v>SO 141.4 - Propustek 4 v km 4,664 70 - způsobilé výdaje na hlavní aktivitu projektu</v>
      </c>
      <c r="F116" s="38"/>
      <c r="G116" s="38"/>
      <c r="H116" s="38"/>
      <c r="I116" s="152"/>
      <c r="J116" s="38"/>
      <c r="K116" s="38"/>
      <c r="L116" s="61"/>
      <c r="S116" s="36"/>
      <c r="T116" s="36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</row>
    <row r="117" s="2" customFormat="1" ht="6.96" customHeight="1">
      <c r="A117" s="36"/>
      <c r="B117" s="37"/>
      <c r="C117" s="38"/>
      <c r="D117" s="38"/>
      <c r="E117" s="38"/>
      <c r="F117" s="38"/>
      <c r="G117" s="38"/>
      <c r="H117" s="38"/>
      <c r="I117" s="152"/>
      <c r="J117" s="38"/>
      <c r="K117" s="38"/>
      <c r="L117" s="61"/>
      <c r="S117" s="36"/>
      <c r="T117" s="36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</row>
    <row r="118" s="2" customFormat="1" ht="12" customHeight="1">
      <c r="A118" s="36"/>
      <c r="B118" s="37"/>
      <c r="C118" s="30" t="s">
        <v>19</v>
      </c>
      <c r="D118" s="38"/>
      <c r="E118" s="38"/>
      <c r="F118" s="25" t="str">
        <f>F14</f>
        <v xml:space="preserve"> </v>
      </c>
      <c r="G118" s="38"/>
      <c r="H118" s="38"/>
      <c r="I118" s="154" t="s">
        <v>21</v>
      </c>
      <c r="J118" s="77" t="str">
        <f>IF(J14="","",J14)</f>
        <v>7. 11. 2019</v>
      </c>
      <c r="K118" s="38"/>
      <c r="L118" s="61"/>
      <c r="S118" s="36"/>
      <c r="T118" s="36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</row>
    <row r="119" s="2" customFormat="1" ht="6.96" customHeight="1">
      <c r="A119" s="36"/>
      <c r="B119" s="37"/>
      <c r="C119" s="38"/>
      <c r="D119" s="38"/>
      <c r="E119" s="38"/>
      <c r="F119" s="38"/>
      <c r="G119" s="38"/>
      <c r="H119" s="38"/>
      <c r="I119" s="152"/>
      <c r="J119" s="38"/>
      <c r="K119" s="38"/>
      <c r="L119" s="61"/>
      <c r="S119" s="36"/>
      <c r="T119" s="36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</row>
    <row r="120" s="2" customFormat="1" ht="15.15" customHeight="1">
      <c r="A120" s="36"/>
      <c r="B120" s="37"/>
      <c r="C120" s="30" t="s">
        <v>23</v>
      </c>
      <c r="D120" s="38"/>
      <c r="E120" s="38"/>
      <c r="F120" s="25" t="str">
        <f>E17</f>
        <v xml:space="preserve"> </v>
      </c>
      <c r="G120" s="38"/>
      <c r="H120" s="38"/>
      <c r="I120" s="154" t="s">
        <v>28</v>
      </c>
      <c r="J120" s="34" t="str">
        <f>E23</f>
        <v xml:space="preserve"> </v>
      </c>
      <c r="K120" s="38"/>
      <c r="L120" s="61"/>
      <c r="S120" s="36"/>
      <c r="T120" s="36"/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</row>
    <row r="121" s="2" customFormat="1" ht="15.15" customHeight="1">
      <c r="A121" s="36"/>
      <c r="B121" s="37"/>
      <c r="C121" s="30" t="s">
        <v>26</v>
      </c>
      <c r="D121" s="38"/>
      <c r="E121" s="38"/>
      <c r="F121" s="25" t="str">
        <f>IF(E20="","",E20)</f>
        <v>Vyplň údaj</v>
      </c>
      <c r="G121" s="38"/>
      <c r="H121" s="38"/>
      <c r="I121" s="154" t="s">
        <v>30</v>
      </c>
      <c r="J121" s="34" t="str">
        <f>E26</f>
        <v xml:space="preserve"> </v>
      </c>
      <c r="K121" s="38"/>
      <c r="L121" s="61"/>
      <c r="S121" s="36"/>
      <c r="T121" s="36"/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</row>
    <row r="122" s="2" customFormat="1" ht="10.32" customHeight="1">
      <c r="A122" s="36"/>
      <c r="B122" s="37"/>
      <c r="C122" s="38"/>
      <c r="D122" s="38"/>
      <c r="E122" s="38"/>
      <c r="F122" s="38"/>
      <c r="G122" s="38"/>
      <c r="H122" s="38"/>
      <c r="I122" s="152"/>
      <c r="J122" s="38"/>
      <c r="K122" s="38"/>
      <c r="L122" s="61"/>
      <c r="S122" s="36"/>
      <c r="T122" s="36"/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</row>
    <row r="123" s="10" customFormat="1" ht="29.28" customHeight="1">
      <c r="A123" s="210"/>
      <c r="B123" s="211"/>
      <c r="C123" s="212" t="s">
        <v>190</v>
      </c>
      <c r="D123" s="213" t="s">
        <v>57</v>
      </c>
      <c r="E123" s="213" t="s">
        <v>53</v>
      </c>
      <c r="F123" s="213" t="s">
        <v>54</v>
      </c>
      <c r="G123" s="213" t="s">
        <v>191</v>
      </c>
      <c r="H123" s="213" t="s">
        <v>192</v>
      </c>
      <c r="I123" s="214" t="s">
        <v>193</v>
      </c>
      <c r="J123" s="213" t="s">
        <v>186</v>
      </c>
      <c r="K123" s="215" t="s">
        <v>194</v>
      </c>
      <c r="L123" s="216"/>
      <c r="M123" s="98" t="s">
        <v>1</v>
      </c>
      <c r="N123" s="99" t="s">
        <v>36</v>
      </c>
      <c r="O123" s="99" t="s">
        <v>195</v>
      </c>
      <c r="P123" s="99" t="s">
        <v>196</v>
      </c>
      <c r="Q123" s="99" t="s">
        <v>197</v>
      </c>
      <c r="R123" s="99" t="s">
        <v>198</v>
      </c>
      <c r="S123" s="99" t="s">
        <v>199</v>
      </c>
      <c r="T123" s="100" t="s">
        <v>200</v>
      </c>
      <c r="U123" s="210"/>
      <c r="V123" s="210"/>
      <c r="W123" s="210"/>
      <c r="X123" s="210"/>
      <c r="Y123" s="210"/>
      <c r="Z123" s="210"/>
      <c r="AA123" s="210"/>
      <c r="AB123" s="210"/>
      <c r="AC123" s="210"/>
      <c r="AD123" s="210"/>
      <c r="AE123" s="210"/>
    </row>
    <row r="124" s="2" customFormat="1" ht="22.8" customHeight="1">
      <c r="A124" s="36"/>
      <c r="B124" s="37"/>
      <c r="C124" s="105" t="s">
        <v>201</v>
      </c>
      <c r="D124" s="38"/>
      <c r="E124" s="38"/>
      <c r="F124" s="38"/>
      <c r="G124" s="38"/>
      <c r="H124" s="38"/>
      <c r="I124" s="152"/>
      <c r="J124" s="217">
        <f>BK124</f>
        <v>0</v>
      </c>
      <c r="K124" s="38"/>
      <c r="L124" s="42"/>
      <c r="M124" s="101"/>
      <c r="N124" s="218"/>
      <c r="O124" s="102"/>
      <c r="P124" s="219">
        <f>P125+P137+P173+P195+P200</f>
        <v>0</v>
      </c>
      <c r="Q124" s="102"/>
      <c r="R124" s="219">
        <f>R125+R137+R173+R195+R200</f>
        <v>0</v>
      </c>
      <c r="S124" s="102"/>
      <c r="T124" s="220">
        <f>T125+T137+T173+T195+T200</f>
        <v>0</v>
      </c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T124" s="15" t="s">
        <v>71</v>
      </c>
      <c r="AU124" s="15" t="s">
        <v>82</v>
      </c>
      <c r="BK124" s="221">
        <f>BK125+BK137+BK173+BK195+BK200</f>
        <v>0</v>
      </c>
    </row>
    <row r="125" s="11" customFormat="1" ht="25.92" customHeight="1">
      <c r="A125" s="11"/>
      <c r="B125" s="222"/>
      <c r="C125" s="223"/>
      <c r="D125" s="224" t="s">
        <v>71</v>
      </c>
      <c r="E125" s="225" t="s">
        <v>72</v>
      </c>
      <c r="F125" s="225" t="s">
        <v>202</v>
      </c>
      <c r="G125" s="223"/>
      <c r="H125" s="223"/>
      <c r="I125" s="226"/>
      <c r="J125" s="227">
        <f>BK125</f>
        <v>0</v>
      </c>
      <c r="K125" s="223"/>
      <c r="L125" s="228"/>
      <c r="M125" s="229"/>
      <c r="N125" s="230"/>
      <c r="O125" s="230"/>
      <c r="P125" s="231">
        <f>SUM(P126:P136)</f>
        <v>0</v>
      </c>
      <c r="Q125" s="230"/>
      <c r="R125" s="231">
        <f>SUM(R126:R136)</f>
        <v>0</v>
      </c>
      <c r="S125" s="230"/>
      <c r="T125" s="232">
        <f>SUM(T126:T136)</f>
        <v>0</v>
      </c>
      <c r="U125" s="11"/>
      <c r="V125" s="11"/>
      <c r="W125" s="11"/>
      <c r="X125" s="11"/>
      <c r="Y125" s="11"/>
      <c r="Z125" s="11"/>
      <c r="AA125" s="11"/>
      <c r="AB125" s="11"/>
      <c r="AC125" s="11"/>
      <c r="AD125" s="11"/>
      <c r="AE125" s="11"/>
      <c r="AR125" s="233" t="s">
        <v>80</v>
      </c>
      <c r="AT125" s="234" t="s">
        <v>71</v>
      </c>
      <c r="AU125" s="234" t="s">
        <v>72</v>
      </c>
      <c r="AY125" s="233" t="s">
        <v>203</v>
      </c>
      <c r="BK125" s="235">
        <f>SUM(BK126:BK136)</f>
        <v>0</v>
      </c>
    </row>
    <row r="126" s="2" customFormat="1" ht="16.5" customHeight="1">
      <c r="A126" s="36"/>
      <c r="B126" s="37"/>
      <c r="C126" s="236" t="s">
        <v>80</v>
      </c>
      <c r="D126" s="236" t="s">
        <v>204</v>
      </c>
      <c r="E126" s="237" t="s">
        <v>309</v>
      </c>
      <c r="F126" s="238" t="s">
        <v>310</v>
      </c>
      <c r="G126" s="239" t="s">
        <v>311</v>
      </c>
      <c r="H126" s="240">
        <v>20.079999999999998</v>
      </c>
      <c r="I126" s="241"/>
      <c r="J126" s="240">
        <f>ROUND(I126*H126,2)</f>
        <v>0</v>
      </c>
      <c r="K126" s="238" t="s">
        <v>208</v>
      </c>
      <c r="L126" s="42"/>
      <c r="M126" s="242" t="s">
        <v>1</v>
      </c>
      <c r="N126" s="243" t="s">
        <v>37</v>
      </c>
      <c r="O126" s="89"/>
      <c r="P126" s="244">
        <f>O126*H126</f>
        <v>0</v>
      </c>
      <c r="Q126" s="244">
        <v>0</v>
      </c>
      <c r="R126" s="244">
        <f>Q126*H126</f>
        <v>0</v>
      </c>
      <c r="S126" s="244">
        <v>0</v>
      </c>
      <c r="T126" s="245">
        <f>S126*H126</f>
        <v>0</v>
      </c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R126" s="246" t="s">
        <v>209</v>
      </c>
      <c r="AT126" s="246" t="s">
        <v>204</v>
      </c>
      <c r="AU126" s="246" t="s">
        <v>80</v>
      </c>
      <c r="AY126" s="15" t="s">
        <v>203</v>
      </c>
      <c r="BE126" s="247">
        <f>IF(N126="základní",J126,0)</f>
        <v>0</v>
      </c>
      <c r="BF126" s="247">
        <f>IF(N126="snížená",J126,0)</f>
        <v>0</v>
      </c>
      <c r="BG126" s="247">
        <f>IF(N126="zákl. přenesená",J126,0)</f>
        <v>0</v>
      </c>
      <c r="BH126" s="247">
        <f>IF(N126="sníž. přenesená",J126,0)</f>
        <v>0</v>
      </c>
      <c r="BI126" s="247">
        <f>IF(N126="nulová",J126,0)</f>
        <v>0</v>
      </c>
      <c r="BJ126" s="15" t="s">
        <v>80</v>
      </c>
      <c r="BK126" s="247">
        <f>ROUND(I126*H126,2)</f>
        <v>0</v>
      </c>
      <c r="BL126" s="15" t="s">
        <v>209</v>
      </c>
      <c r="BM126" s="246" t="s">
        <v>1187</v>
      </c>
    </row>
    <row r="127" s="2" customFormat="1">
      <c r="A127" s="36"/>
      <c r="B127" s="37"/>
      <c r="C127" s="38"/>
      <c r="D127" s="248" t="s">
        <v>211</v>
      </c>
      <c r="E127" s="38"/>
      <c r="F127" s="249" t="s">
        <v>313</v>
      </c>
      <c r="G127" s="38"/>
      <c r="H127" s="38"/>
      <c r="I127" s="152"/>
      <c r="J127" s="38"/>
      <c r="K127" s="38"/>
      <c r="L127" s="42"/>
      <c r="M127" s="250"/>
      <c r="N127" s="251"/>
      <c r="O127" s="89"/>
      <c r="P127" s="89"/>
      <c r="Q127" s="89"/>
      <c r="R127" s="89"/>
      <c r="S127" s="89"/>
      <c r="T127" s="90"/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T127" s="15" t="s">
        <v>211</v>
      </c>
      <c r="AU127" s="15" t="s">
        <v>80</v>
      </c>
    </row>
    <row r="128" s="12" customFormat="1">
      <c r="A128" s="12"/>
      <c r="B128" s="252"/>
      <c r="C128" s="253"/>
      <c r="D128" s="248" t="s">
        <v>213</v>
      </c>
      <c r="E128" s="254" t="s">
        <v>973</v>
      </c>
      <c r="F128" s="255" t="s">
        <v>974</v>
      </c>
      <c r="G128" s="253"/>
      <c r="H128" s="256">
        <v>0</v>
      </c>
      <c r="I128" s="257"/>
      <c r="J128" s="253"/>
      <c r="K128" s="253"/>
      <c r="L128" s="258"/>
      <c r="M128" s="259"/>
      <c r="N128" s="260"/>
      <c r="O128" s="260"/>
      <c r="P128" s="260"/>
      <c r="Q128" s="260"/>
      <c r="R128" s="260"/>
      <c r="S128" s="260"/>
      <c r="T128" s="261"/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T128" s="262" t="s">
        <v>213</v>
      </c>
      <c r="AU128" s="262" t="s">
        <v>80</v>
      </c>
      <c r="AV128" s="12" t="s">
        <v>95</v>
      </c>
      <c r="AW128" s="12" t="s">
        <v>29</v>
      </c>
      <c r="AX128" s="12" t="s">
        <v>72</v>
      </c>
      <c r="AY128" s="262" t="s">
        <v>203</v>
      </c>
    </row>
    <row r="129" s="12" customFormat="1">
      <c r="A129" s="12"/>
      <c r="B129" s="252"/>
      <c r="C129" s="253"/>
      <c r="D129" s="248" t="s">
        <v>213</v>
      </c>
      <c r="E129" s="254" t="s">
        <v>963</v>
      </c>
      <c r="F129" s="255" t="s">
        <v>1188</v>
      </c>
      <c r="G129" s="253"/>
      <c r="H129" s="256">
        <v>10.779999999999999</v>
      </c>
      <c r="I129" s="257"/>
      <c r="J129" s="253"/>
      <c r="K129" s="253"/>
      <c r="L129" s="258"/>
      <c r="M129" s="259"/>
      <c r="N129" s="260"/>
      <c r="O129" s="260"/>
      <c r="P129" s="260"/>
      <c r="Q129" s="260"/>
      <c r="R129" s="260"/>
      <c r="S129" s="260"/>
      <c r="T129" s="261"/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T129" s="262" t="s">
        <v>213</v>
      </c>
      <c r="AU129" s="262" t="s">
        <v>80</v>
      </c>
      <c r="AV129" s="12" t="s">
        <v>95</v>
      </c>
      <c r="AW129" s="12" t="s">
        <v>29</v>
      </c>
      <c r="AX129" s="12" t="s">
        <v>72</v>
      </c>
      <c r="AY129" s="262" t="s">
        <v>203</v>
      </c>
    </row>
    <row r="130" s="12" customFormat="1">
      <c r="A130" s="12"/>
      <c r="B130" s="252"/>
      <c r="C130" s="253"/>
      <c r="D130" s="248" t="s">
        <v>213</v>
      </c>
      <c r="E130" s="254" t="s">
        <v>965</v>
      </c>
      <c r="F130" s="255" t="s">
        <v>1133</v>
      </c>
      <c r="G130" s="253"/>
      <c r="H130" s="256">
        <v>9.3000000000000007</v>
      </c>
      <c r="I130" s="257"/>
      <c r="J130" s="253"/>
      <c r="K130" s="253"/>
      <c r="L130" s="258"/>
      <c r="M130" s="259"/>
      <c r="N130" s="260"/>
      <c r="O130" s="260"/>
      <c r="P130" s="260"/>
      <c r="Q130" s="260"/>
      <c r="R130" s="260"/>
      <c r="S130" s="260"/>
      <c r="T130" s="261"/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T130" s="262" t="s">
        <v>213</v>
      </c>
      <c r="AU130" s="262" t="s">
        <v>80</v>
      </c>
      <c r="AV130" s="12" t="s">
        <v>95</v>
      </c>
      <c r="AW130" s="12" t="s">
        <v>29</v>
      </c>
      <c r="AX130" s="12" t="s">
        <v>72</v>
      </c>
      <c r="AY130" s="262" t="s">
        <v>203</v>
      </c>
    </row>
    <row r="131" s="12" customFormat="1">
      <c r="A131" s="12"/>
      <c r="B131" s="252"/>
      <c r="C131" s="253"/>
      <c r="D131" s="248" t="s">
        <v>213</v>
      </c>
      <c r="E131" s="254" t="s">
        <v>977</v>
      </c>
      <c r="F131" s="255" t="s">
        <v>978</v>
      </c>
      <c r="G131" s="253"/>
      <c r="H131" s="256">
        <v>20.079999999999998</v>
      </c>
      <c r="I131" s="257"/>
      <c r="J131" s="253"/>
      <c r="K131" s="253"/>
      <c r="L131" s="258"/>
      <c r="M131" s="259"/>
      <c r="N131" s="260"/>
      <c r="O131" s="260"/>
      <c r="P131" s="260"/>
      <c r="Q131" s="260"/>
      <c r="R131" s="260"/>
      <c r="S131" s="260"/>
      <c r="T131" s="261"/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T131" s="262" t="s">
        <v>213</v>
      </c>
      <c r="AU131" s="262" t="s">
        <v>80</v>
      </c>
      <c r="AV131" s="12" t="s">
        <v>95</v>
      </c>
      <c r="AW131" s="12" t="s">
        <v>29</v>
      </c>
      <c r="AX131" s="12" t="s">
        <v>80</v>
      </c>
      <c r="AY131" s="262" t="s">
        <v>203</v>
      </c>
    </row>
    <row r="132" s="2" customFormat="1" ht="16.5" customHeight="1">
      <c r="A132" s="36"/>
      <c r="B132" s="37"/>
      <c r="C132" s="236" t="s">
        <v>95</v>
      </c>
      <c r="D132" s="236" t="s">
        <v>204</v>
      </c>
      <c r="E132" s="237" t="s">
        <v>319</v>
      </c>
      <c r="F132" s="238" t="s">
        <v>310</v>
      </c>
      <c r="G132" s="239" t="s">
        <v>311</v>
      </c>
      <c r="H132" s="240">
        <v>9.7899999999999991</v>
      </c>
      <c r="I132" s="241"/>
      <c r="J132" s="240">
        <f>ROUND(I132*H132,2)</f>
        <v>0</v>
      </c>
      <c r="K132" s="238" t="s">
        <v>208</v>
      </c>
      <c r="L132" s="42"/>
      <c r="M132" s="242" t="s">
        <v>1</v>
      </c>
      <c r="N132" s="243" t="s">
        <v>37</v>
      </c>
      <c r="O132" s="89"/>
      <c r="P132" s="244">
        <f>O132*H132</f>
        <v>0</v>
      </c>
      <c r="Q132" s="244">
        <v>0</v>
      </c>
      <c r="R132" s="244">
        <f>Q132*H132</f>
        <v>0</v>
      </c>
      <c r="S132" s="244">
        <v>0</v>
      </c>
      <c r="T132" s="245">
        <f>S132*H132</f>
        <v>0</v>
      </c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R132" s="246" t="s">
        <v>209</v>
      </c>
      <c r="AT132" s="246" t="s">
        <v>204</v>
      </c>
      <c r="AU132" s="246" t="s">
        <v>80</v>
      </c>
      <c r="AY132" s="15" t="s">
        <v>203</v>
      </c>
      <c r="BE132" s="247">
        <f>IF(N132="základní",J132,0)</f>
        <v>0</v>
      </c>
      <c r="BF132" s="247">
        <f>IF(N132="snížená",J132,0)</f>
        <v>0</v>
      </c>
      <c r="BG132" s="247">
        <f>IF(N132="zákl. přenesená",J132,0)</f>
        <v>0</v>
      </c>
      <c r="BH132" s="247">
        <f>IF(N132="sníž. přenesená",J132,0)</f>
        <v>0</v>
      </c>
      <c r="BI132" s="247">
        <f>IF(N132="nulová",J132,0)</f>
        <v>0</v>
      </c>
      <c r="BJ132" s="15" t="s">
        <v>80</v>
      </c>
      <c r="BK132" s="247">
        <f>ROUND(I132*H132,2)</f>
        <v>0</v>
      </c>
      <c r="BL132" s="15" t="s">
        <v>209</v>
      </c>
      <c r="BM132" s="246" t="s">
        <v>1189</v>
      </c>
    </row>
    <row r="133" s="2" customFormat="1">
      <c r="A133" s="36"/>
      <c r="B133" s="37"/>
      <c r="C133" s="38"/>
      <c r="D133" s="248" t="s">
        <v>211</v>
      </c>
      <c r="E133" s="38"/>
      <c r="F133" s="249" t="s">
        <v>313</v>
      </c>
      <c r="G133" s="38"/>
      <c r="H133" s="38"/>
      <c r="I133" s="152"/>
      <c r="J133" s="38"/>
      <c r="K133" s="38"/>
      <c r="L133" s="42"/>
      <c r="M133" s="250"/>
      <c r="N133" s="251"/>
      <c r="O133" s="89"/>
      <c r="P133" s="89"/>
      <c r="Q133" s="89"/>
      <c r="R133" s="89"/>
      <c r="S133" s="89"/>
      <c r="T133" s="90"/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T133" s="15" t="s">
        <v>211</v>
      </c>
      <c r="AU133" s="15" t="s">
        <v>80</v>
      </c>
    </row>
    <row r="134" s="12" customFormat="1">
      <c r="A134" s="12"/>
      <c r="B134" s="252"/>
      <c r="C134" s="253"/>
      <c r="D134" s="248" t="s">
        <v>213</v>
      </c>
      <c r="E134" s="254" t="s">
        <v>437</v>
      </c>
      <c r="F134" s="255" t="s">
        <v>1190</v>
      </c>
      <c r="G134" s="253"/>
      <c r="H134" s="256">
        <v>9.5</v>
      </c>
      <c r="I134" s="257"/>
      <c r="J134" s="253"/>
      <c r="K134" s="253"/>
      <c r="L134" s="258"/>
      <c r="M134" s="259"/>
      <c r="N134" s="260"/>
      <c r="O134" s="260"/>
      <c r="P134" s="260"/>
      <c r="Q134" s="260"/>
      <c r="R134" s="260"/>
      <c r="S134" s="260"/>
      <c r="T134" s="261"/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T134" s="262" t="s">
        <v>213</v>
      </c>
      <c r="AU134" s="262" t="s">
        <v>80</v>
      </c>
      <c r="AV134" s="12" t="s">
        <v>95</v>
      </c>
      <c r="AW134" s="12" t="s">
        <v>29</v>
      </c>
      <c r="AX134" s="12" t="s">
        <v>72</v>
      </c>
      <c r="AY134" s="262" t="s">
        <v>203</v>
      </c>
    </row>
    <row r="135" s="12" customFormat="1">
      <c r="A135" s="12"/>
      <c r="B135" s="252"/>
      <c r="C135" s="253"/>
      <c r="D135" s="248" t="s">
        <v>213</v>
      </c>
      <c r="E135" s="254" t="s">
        <v>303</v>
      </c>
      <c r="F135" s="255" t="s">
        <v>1191</v>
      </c>
      <c r="G135" s="253"/>
      <c r="H135" s="256">
        <v>0.28999999999999998</v>
      </c>
      <c r="I135" s="257"/>
      <c r="J135" s="253"/>
      <c r="K135" s="253"/>
      <c r="L135" s="258"/>
      <c r="M135" s="259"/>
      <c r="N135" s="260"/>
      <c r="O135" s="260"/>
      <c r="P135" s="260"/>
      <c r="Q135" s="260"/>
      <c r="R135" s="260"/>
      <c r="S135" s="260"/>
      <c r="T135" s="261"/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T135" s="262" t="s">
        <v>213</v>
      </c>
      <c r="AU135" s="262" t="s">
        <v>80</v>
      </c>
      <c r="AV135" s="12" t="s">
        <v>95</v>
      </c>
      <c r="AW135" s="12" t="s">
        <v>29</v>
      </c>
      <c r="AX135" s="12" t="s">
        <v>72</v>
      </c>
      <c r="AY135" s="262" t="s">
        <v>203</v>
      </c>
    </row>
    <row r="136" s="12" customFormat="1">
      <c r="A136" s="12"/>
      <c r="B136" s="252"/>
      <c r="C136" s="253"/>
      <c r="D136" s="248" t="s">
        <v>213</v>
      </c>
      <c r="E136" s="254" t="s">
        <v>306</v>
      </c>
      <c r="F136" s="255" t="s">
        <v>982</v>
      </c>
      <c r="G136" s="253"/>
      <c r="H136" s="256">
        <v>9.7899999999999991</v>
      </c>
      <c r="I136" s="257"/>
      <c r="J136" s="253"/>
      <c r="K136" s="253"/>
      <c r="L136" s="258"/>
      <c r="M136" s="259"/>
      <c r="N136" s="260"/>
      <c r="O136" s="260"/>
      <c r="P136" s="260"/>
      <c r="Q136" s="260"/>
      <c r="R136" s="260"/>
      <c r="S136" s="260"/>
      <c r="T136" s="261"/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T136" s="262" t="s">
        <v>213</v>
      </c>
      <c r="AU136" s="262" t="s">
        <v>80</v>
      </c>
      <c r="AV136" s="12" t="s">
        <v>95</v>
      </c>
      <c r="AW136" s="12" t="s">
        <v>29</v>
      </c>
      <c r="AX136" s="12" t="s">
        <v>80</v>
      </c>
      <c r="AY136" s="262" t="s">
        <v>203</v>
      </c>
    </row>
    <row r="137" s="11" customFormat="1" ht="25.92" customHeight="1">
      <c r="A137" s="11"/>
      <c r="B137" s="222"/>
      <c r="C137" s="223"/>
      <c r="D137" s="224" t="s">
        <v>71</v>
      </c>
      <c r="E137" s="225" t="s">
        <v>80</v>
      </c>
      <c r="F137" s="225" t="s">
        <v>264</v>
      </c>
      <c r="G137" s="223"/>
      <c r="H137" s="223"/>
      <c r="I137" s="226"/>
      <c r="J137" s="227">
        <f>BK137</f>
        <v>0</v>
      </c>
      <c r="K137" s="223"/>
      <c r="L137" s="228"/>
      <c r="M137" s="229"/>
      <c r="N137" s="230"/>
      <c r="O137" s="230"/>
      <c r="P137" s="231">
        <f>SUM(P138:P172)</f>
        <v>0</v>
      </c>
      <c r="Q137" s="230"/>
      <c r="R137" s="231">
        <f>SUM(R138:R172)</f>
        <v>0</v>
      </c>
      <c r="S137" s="230"/>
      <c r="T137" s="232">
        <f>SUM(T138:T172)</f>
        <v>0</v>
      </c>
      <c r="U137" s="11"/>
      <c r="V137" s="11"/>
      <c r="W137" s="11"/>
      <c r="X137" s="11"/>
      <c r="Y137" s="11"/>
      <c r="Z137" s="11"/>
      <c r="AA137" s="11"/>
      <c r="AB137" s="11"/>
      <c r="AC137" s="11"/>
      <c r="AD137" s="11"/>
      <c r="AE137" s="11"/>
      <c r="AR137" s="233" t="s">
        <v>80</v>
      </c>
      <c r="AT137" s="234" t="s">
        <v>71</v>
      </c>
      <c r="AU137" s="234" t="s">
        <v>72</v>
      </c>
      <c r="AY137" s="233" t="s">
        <v>203</v>
      </c>
      <c r="BK137" s="235">
        <f>SUM(BK138:BK172)</f>
        <v>0</v>
      </c>
    </row>
    <row r="138" s="2" customFormat="1" ht="24" customHeight="1">
      <c r="A138" s="36"/>
      <c r="B138" s="37"/>
      <c r="C138" s="236" t="s">
        <v>221</v>
      </c>
      <c r="D138" s="236" t="s">
        <v>204</v>
      </c>
      <c r="E138" s="237" t="s">
        <v>983</v>
      </c>
      <c r="F138" s="238" t="s">
        <v>331</v>
      </c>
      <c r="G138" s="239" t="s">
        <v>311</v>
      </c>
      <c r="H138" s="240">
        <v>2.0699999999999998</v>
      </c>
      <c r="I138" s="241"/>
      <c r="J138" s="240">
        <f>ROUND(I138*H138,2)</f>
        <v>0</v>
      </c>
      <c r="K138" s="238" t="s">
        <v>208</v>
      </c>
      <c r="L138" s="42"/>
      <c r="M138" s="242" t="s">
        <v>1</v>
      </c>
      <c r="N138" s="243" t="s">
        <v>37</v>
      </c>
      <c r="O138" s="89"/>
      <c r="P138" s="244">
        <f>O138*H138</f>
        <v>0</v>
      </c>
      <c r="Q138" s="244">
        <v>0</v>
      </c>
      <c r="R138" s="244">
        <f>Q138*H138</f>
        <v>0</v>
      </c>
      <c r="S138" s="244">
        <v>0</v>
      </c>
      <c r="T138" s="245">
        <f>S138*H138</f>
        <v>0</v>
      </c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R138" s="246" t="s">
        <v>209</v>
      </c>
      <c r="AT138" s="246" t="s">
        <v>204</v>
      </c>
      <c r="AU138" s="246" t="s">
        <v>80</v>
      </c>
      <c r="AY138" s="15" t="s">
        <v>203</v>
      </c>
      <c r="BE138" s="247">
        <f>IF(N138="základní",J138,0)</f>
        <v>0</v>
      </c>
      <c r="BF138" s="247">
        <f>IF(N138="snížená",J138,0)</f>
        <v>0</v>
      </c>
      <c r="BG138" s="247">
        <f>IF(N138="zákl. přenesená",J138,0)</f>
        <v>0</v>
      </c>
      <c r="BH138" s="247">
        <f>IF(N138="sníž. přenesená",J138,0)</f>
        <v>0</v>
      </c>
      <c r="BI138" s="247">
        <f>IF(N138="nulová",J138,0)</f>
        <v>0</v>
      </c>
      <c r="BJ138" s="15" t="s">
        <v>80</v>
      </c>
      <c r="BK138" s="247">
        <f>ROUND(I138*H138,2)</f>
        <v>0</v>
      </c>
      <c r="BL138" s="15" t="s">
        <v>209</v>
      </c>
      <c r="BM138" s="246" t="s">
        <v>1192</v>
      </c>
    </row>
    <row r="139" s="2" customFormat="1">
      <c r="A139" s="36"/>
      <c r="B139" s="37"/>
      <c r="C139" s="38"/>
      <c r="D139" s="248" t="s">
        <v>211</v>
      </c>
      <c r="E139" s="38"/>
      <c r="F139" s="249" t="s">
        <v>327</v>
      </c>
      <c r="G139" s="38"/>
      <c r="H139" s="38"/>
      <c r="I139" s="152"/>
      <c r="J139" s="38"/>
      <c r="K139" s="38"/>
      <c r="L139" s="42"/>
      <c r="M139" s="250"/>
      <c r="N139" s="251"/>
      <c r="O139" s="89"/>
      <c r="P139" s="89"/>
      <c r="Q139" s="89"/>
      <c r="R139" s="89"/>
      <c r="S139" s="89"/>
      <c r="T139" s="90"/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T139" s="15" t="s">
        <v>211</v>
      </c>
      <c r="AU139" s="15" t="s">
        <v>80</v>
      </c>
    </row>
    <row r="140" s="13" customFormat="1">
      <c r="A140" s="13"/>
      <c r="B140" s="267"/>
      <c r="C140" s="268"/>
      <c r="D140" s="248" t="s">
        <v>213</v>
      </c>
      <c r="E140" s="269" t="s">
        <v>1</v>
      </c>
      <c r="F140" s="270" t="s">
        <v>985</v>
      </c>
      <c r="G140" s="268"/>
      <c r="H140" s="269" t="s">
        <v>1</v>
      </c>
      <c r="I140" s="271"/>
      <c r="J140" s="268"/>
      <c r="K140" s="268"/>
      <c r="L140" s="272"/>
      <c r="M140" s="273"/>
      <c r="N140" s="274"/>
      <c r="O140" s="274"/>
      <c r="P140" s="274"/>
      <c r="Q140" s="274"/>
      <c r="R140" s="274"/>
      <c r="S140" s="274"/>
      <c r="T140" s="275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76" t="s">
        <v>213</v>
      </c>
      <c r="AU140" s="276" t="s">
        <v>80</v>
      </c>
      <c r="AV140" s="13" t="s">
        <v>80</v>
      </c>
      <c r="AW140" s="13" t="s">
        <v>29</v>
      </c>
      <c r="AX140" s="13" t="s">
        <v>72</v>
      </c>
      <c r="AY140" s="276" t="s">
        <v>203</v>
      </c>
    </row>
    <row r="141" s="12" customFormat="1">
      <c r="A141" s="12"/>
      <c r="B141" s="252"/>
      <c r="C141" s="253"/>
      <c r="D141" s="248" t="s">
        <v>213</v>
      </c>
      <c r="E141" s="254" t="s">
        <v>237</v>
      </c>
      <c r="F141" s="255" t="s">
        <v>1193</v>
      </c>
      <c r="G141" s="253"/>
      <c r="H141" s="256">
        <v>2.0699999999999998</v>
      </c>
      <c r="I141" s="257"/>
      <c r="J141" s="253"/>
      <c r="K141" s="253"/>
      <c r="L141" s="258"/>
      <c r="M141" s="259"/>
      <c r="N141" s="260"/>
      <c r="O141" s="260"/>
      <c r="P141" s="260"/>
      <c r="Q141" s="260"/>
      <c r="R141" s="260"/>
      <c r="S141" s="260"/>
      <c r="T141" s="261"/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T141" s="262" t="s">
        <v>213</v>
      </c>
      <c r="AU141" s="262" t="s">
        <v>80</v>
      </c>
      <c r="AV141" s="12" t="s">
        <v>95</v>
      </c>
      <c r="AW141" s="12" t="s">
        <v>29</v>
      </c>
      <c r="AX141" s="12" t="s">
        <v>80</v>
      </c>
      <c r="AY141" s="262" t="s">
        <v>203</v>
      </c>
    </row>
    <row r="142" s="2" customFormat="1" ht="16.5" customHeight="1">
      <c r="A142" s="36"/>
      <c r="B142" s="37"/>
      <c r="C142" s="236" t="s">
        <v>209</v>
      </c>
      <c r="D142" s="236" t="s">
        <v>204</v>
      </c>
      <c r="E142" s="237" t="s">
        <v>505</v>
      </c>
      <c r="F142" s="238" t="s">
        <v>506</v>
      </c>
      <c r="G142" s="239" t="s">
        <v>311</v>
      </c>
      <c r="H142" s="240">
        <v>9.3000000000000007</v>
      </c>
      <c r="I142" s="241"/>
      <c r="J142" s="240">
        <f>ROUND(I142*H142,2)</f>
        <v>0</v>
      </c>
      <c r="K142" s="238" t="s">
        <v>208</v>
      </c>
      <c r="L142" s="42"/>
      <c r="M142" s="242" t="s">
        <v>1</v>
      </c>
      <c r="N142" s="243" t="s">
        <v>37</v>
      </c>
      <c r="O142" s="89"/>
      <c r="P142" s="244">
        <f>O142*H142</f>
        <v>0</v>
      </c>
      <c r="Q142" s="244">
        <v>0</v>
      </c>
      <c r="R142" s="244">
        <f>Q142*H142</f>
        <v>0</v>
      </c>
      <c r="S142" s="244">
        <v>0</v>
      </c>
      <c r="T142" s="245">
        <f>S142*H142</f>
        <v>0</v>
      </c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R142" s="246" t="s">
        <v>209</v>
      </c>
      <c r="AT142" s="246" t="s">
        <v>204</v>
      </c>
      <c r="AU142" s="246" t="s">
        <v>80</v>
      </c>
      <c r="AY142" s="15" t="s">
        <v>203</v>
      </c>
      <c r="BE142" s="247">
        <f>IF(N142="základní",J142,0)</f>
        <v>0</v>
      </c>
      <c r="BF142" s="247">
        <f>IF(N142="snížená",J142,0)</f>
        <v>0</v>
      </c>
      <c r="BG142" s="247">
        <f>IF(N142="zákl. přenesená",J142,0)</f>
        <v>0</v>
      </c>
      <c r="BH142" s="247">
        <f>IF(N142="sníž. přenesená",J142,0)</f>
        <v>0</v>
      </c>
      <c r="BI142" s="247">
        <f>IF(N142="nulová",J142,0)</f>
        <v>0</v>
      </c>
      <c r="BJ142" s="15" t="s">
        <v>80</v>
      </c>
      <c r="BK142" s="247">
        <f>ROUND(I142*H142,2)</f>
        <v>0</v>
      </c>
      <c r="BL142" s="15" t="s">
        <v>209</v>
      </c>
      <c r="BM142" s="246" t="s">
        <v>1194</v>
      </c>
    </row>
    <row r="143" s="2" customFormat="1">
      <c r="A143" s="36"/>
      <c r="B143" s="37"/>
      <c r="C143" s="38"/>
      <c r="D143" s="248" t="s">
        <v>211</v>
      </c>
      <c r="E143" s="38"/>
      <c r="F143" s="249" t="s">
        <v>327</v>
      </c>
      <c r="G143" s="38"/>
      <c r="H143" s="38"/>
      <c r="I143" s="152"/>
      <c r="J143" s="38"/>
      <c r="K143" s="38"/>
      <c r="L143" s="42"/>
      <c r="M143" s="250"/>
      <c r="N143" s="251"/>
      <c r="O143" s="89"/>
      <c r="P143" s="89"/>
      <c r="Q143" s="89"/>
      <c r="R143" s="89"/>
      <c r="S143" s="89"/>
      <c r="T143" s="90"/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T143" s="15" t="s">
        <v>211</v>
      </c>
      <c r="AU143" s="15" t="s">
        <v>80</v>
      </c>
    </row>
    <row r="144" s="12" customFormat="1">
      <c r="A144" s="12"/>
      <c r="B144" s="252"/>
      <c r="C144" s="253"/>
      <c r="D144" s="248" t="s">
        <v>213</v>
      </c>
      <c r="E144" s="254" t="s">
        <v>231</v>
      </c>
      <c r="F144" s="255" t="s">
        <v>1140</v>
      </c>
      <c r="G144" s="253"/>
      <c r="H144" s="256">
        <v>9.3000000000000007</v>
      </c>
      <c r="I144" s="257"/>
      <c r="J144" s="253"/>
      <c r="K144" s="253"/>
      <c r="L144" s="258"/>
      <c r="M144" s="259"/>
      <c r="N144" s="260"/>
      <c r="O144" s="260"/>
      <c r="P144" s="260"/>
      <c r="Q144" s="260"/>
      <c r="R144" s="260"/>
      <c r="S144" s="260"/>
      <c r="T144" s="261"/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T144" s="262" t="s">
        <v>213</v>
      </c>
      <c r="AU144" s="262" t="s">
        <v>80</v>
      </c>
      <c r="AV144" s="12" t="s">
        <v>95</v>
      </c>
      <c r="AW144" s="12" t="s">
        <v>29</v>
      </c>
      <c r="AX144" s="12" t="s">
        <v>80</v>
      </c>
      <c r="AY144" s="262" t="s">
        <v>203</v>
      </c>
    </row>
    <row r="145" s="2" customFormat="1" ht="16.5" customHeight="1">
      <c r="A145" s="36"/>
      <c r="B145" s="37"/>
      <c r="C145" s="236" t="s">
        <v>233</v>
      </c>
      <c r="D145" s="236" t="s">
        <v>204</v>
      </c>
      <c r="E145" s="237" t="s">
        <v>341</v>
      </c>
      <c r="F145" s="238" t="s">
        <v>342</v>
      </c>
      <c r="G145" s="239" t="s">
        <v>311</v>
      </c>
      <c r="H145" s="240">
        <v>2.54</v>
      </c>
      <c r="I145" s="241"/>
      <c r="J145" s="240">
        <f>ROUND(I145*H145,2)</f>
        <v>0</v>
      </c>
      <c r="K145" s="238" t="s">
        <v>208</v>
      </c>
      <c r="L145" s="42"/>
      <c r="M145" s="242" t="s">
        <v>1</v>
      </c>
      <c r="N145" s="243" t="s">
        <v>37</v>
      </c>
      <c r="O145" s="89"/>
      <c r="P145" s="244">
        <f>O145*H145</f>
        <v>0</v>
      </c>
      <c r="Q145" s="244">
        <v>0</v>
      </c>
      <c r="R145" s="244">
        <f>Q145*H145</f>
        <v>0</v>
      </c>
      <c r="S145" s="244">
        <v>0</v>
      </c>
      <c r="T145" s="245">
        <f>S145*H145</f>
        <v>0</v>
      </c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R145" s="246" t="s">
        <v>209</v>
      </c>
      <c r="AT145" s="246" t="s">
        <v>204</v>
      </c>
      <c r="AU145" s="246" t="s">
        <v>80</v>
      </c>
      <c r="AY145" s="15" t="s">
        <v>203</v>
      </c>
      <c r="BE145" s="247">
        <f>IF(N145="základní",J145,0)</f>
        <v>0</v>
      </c>
      <c r="BF145" s="247">
        <f>IF(N145="snížená",J145,0)</f>
        <v>0</v>
      </c>
      <c r="BG145" s="247">
        <f>IF(N145="zákl. přenesená",J145,0)</f>
        <v>0</v>
      </c>
      <c r="BH145" s="247">
        <f>IF(N145="sníž. přenesená",J145,0)</f>
        <v>0</v>
      </c>
      <c r="BI145" s="247">
        <f>IF(N145="nulová",J145,0)</f>
        <v>0</v>
      </c>
      <c r="BJ145" s="15" t="s">
        <v>80</v>
      </c>
      <c r="BK145" s="247">
        <f>ROUND(I145*H145,2)</f>
        <v>0</v>
      </c>
      <c r="BL145" s="15" t="s">
        <v>209</v>
      </c>
      <c r="BM145" s="246" t="s">
        <v>1195</v>
      </c>
    </row>
    <row r="146" s="2" customFormat="1">
      <c r="A146" s="36"/>
      <c r="B146" s="37"/>
      <c r="C146" s="38"/>
      <c r="D146" s="248" t="s">
        <v>211</v>
      </c>
      <c r="E146" s="38"/>
      <c r="F146" s="249" t="s">
        <v>344</v>
      </c>
      <c r="G146" s="38"/>
      <c r="H146" s="38"/>
      <c r="I146" s="152"/>
      <c r="J146" s="38"/>
      <c r="K146" s="38"/>
      <c r="L146" s="42"/>
      <c r="M146" s="250"/>
      <c r="N146" s="251"/>
      <c r="O146" s="89"/>
      <c r="P146" s="89"/>
      <c r="Q146" s="89"/>
      <c r="R146" s="89"/>
      <c r="S146" s="89"/>
      <c r="T146" s="90"/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T146" s="15" t="s">
        <v>211</v>
      </c>
      <c r="AU146" s="15" t="s">
        <v>80</v>
      </c>
    </row>
    <row r="147" s="12" customFormat="1">
      <c r="A147" s="12"/>
      <c r="B147" s="252"/>
      <c r="C147" s="253"/>
      <c r="D147" s="248" t="s">
        <v>213</v>
      </c>
      <c r="E147" s="254" t="s">
        <v>226</v>
      </c>
      <c r="F147" s="255" t="s">
        <v>1196</v>
      </c>
      <c r="G147" s="253"/>
      <c r="H147" s="256">
        <v>2.54</v>
      </c>
      <c r="I147" s="257"/>
      <c r="J147" s="253"/>
      <c r="K147" s="253"/>
      <c r="L147" s="258"/>
      <c r="M147" s="259"/>
      <c r="N147" s="260"/>
      <c r="O147" s="260"/>
      <c r="P147" s="260"/>
      <c r="Q147" s="260"/>
      <c r="R147" s="260"/>
      <c r="S147" s="260"/>
      <c r="T147" s="261"/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T147" s="262" t="s">
        <v>213</v>
      </c>
      <c r="AU147" s="262" t="s">
        <v>80</v>
      </c>
      <c r="AV147" s="12" t="s">
        <v>95</v>
      </c>
      <c r="AW147" s="12" t="s">
        <v>29</v>
      </c>
      <c r="AX147" s="12" t="s">
        <v>80</v>
      </c>
      <c r="AY147" s="262" t="s">
        <v>203</v>
      </c>
    </row>
    <row r="148" s="2" customFormat="1" ht="16.5" customHeight="1">
      <c r="A148" s="36"/>
      <c r="B148" s="37"/>
      <c r="C148" s="236" t="s">
        <v>239</v>
      </c>
      <c r="D148" s="236" t="s">
        <v>204</v>
      </c>
      <c r="E148" s="237" t="s">
        <v>360</v>
      </c>
      <c r="F148" s="238" t="s">
        <v>361</v>
      </c>
      <c r="G148" s="239" t="s">
        <v>311</v>
      </c>
      <c r="H148" s="240">
        <v>7.7000000000000002</v>
      </c>
      <c r="I148" s="241"/>
      <c r="J148" s="240">
        <f>ROUND(I148*H148,2)</f>
        <v>0</v>
      </c>
      <c r="K148" s="238" t="s">
        <v>208</v>
      </c>
      <c r="L148" s="42"/>
      <c r="M148" s="242" t="s">
        <v>1</v>
      </c>
      <c r="N148" s="243" t="s">
        <v>37</v>
      </c>
      <c r="O148" s="89"/>
      <c r="P148" s="244">
        <f>O148*H148</f>
        <v>0</v>
      </c>
      <c r="Q148" s="244">
        <v>0</v>
      </c>
      <c r="R148" s="244">
        <f>Q148*H148</f>
        <v>0</v>
      </c>
      <c r="S148" s="244">
        <v>0</v>
      </c>
      <c r="T148" s="245">
        <f>S148*H148</f>
        <v>0</v>
      </c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R148" s="246" t="s">
        <v>209</v>
      </c>
      <c r="AT148" s="246" t="s">
        <v>204</v>
      </c>
      <c r="AU148" s="246" t="s">
        <v>80</v>
      </c>
      <c r="AY148" s="15" t="s">
        <v>203</v>
      </c>
      <c r="BE148" s="247">
        <f>IF(N148="základní",J148,0)</f>
        <v>0</v>
      </c>
      <c r="BF148" s="247">
        <f>IF(N148="snížená",J148,0)</f>
        <v>0</v>
      </c>
      <c r="BG148" s="247">
        <f>IF(N148="zákl. přenesená",J148,0)</f>
        <v>0</v>
      </c>
      <c r="BH148" s="247">
        <f>IF(N148="sníž. přenesená",J148,0)</f>
        <v>0</v>
      </c>
      <c r="BI148" s="247">
        <f>IF(N148="nulová",J148,0)</f>
        <v>0</v>
      </c>
      <c r="BJ148" s="15" t="s">
        <v>80</v>
      </c>
      <c r="BK148" s="247">
        <f>ROUND(I148*H148,2)</f>
        <v>0</v>
      </c>
      <c r="BL148" s="15" t="s">
        <v>209</v>
      </c>
      <c r="BM148" s="246" t="s">
        <v>1197</v>
      </c>
    </row>
    <row r="149" s="2" customFormat="1">
      <c r="A149" s="36"/>
      <c r="B149" s="37"/>
      <c r="C149" s="38"/>
      <c r="D149" s="248" t="s">
        <v>211</v>
      </c>
      <c r="E149" s="38"/>
      <c r="F149" s="249" t="s">
        <v>363</v>
      </c>
      <c r="G149" s="38"/>
      <c r="H149" s="38"/>
      <c r="I149" s="152"/>
      <c r="J149" s="38"/>
      <c r="K149" s="38"/>
      <c r="L149" s="42"/>
      <c r="M149" s="250"/>
      <c r="N149" s="251"/>
      <c r="O149" s="89"/>
      <c r="P149" s="89"/>
      <c r="Q149" s="89"/>
      <c r="R149" s="89"/>
      <c r="S149" s="89"/>
      <c r="T149" s="90"/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T149" s="15" t="s">
        <v>211</v>
      </c>
      <c r="AU149" s="15" t="s">
        <v>80</v>
      </c>
    </row>
    <row r="150" s="12" customFormat="1">
      <c r="A150" s="12"/>
      <c r="B150" s="252"/>
      <c r="C150" s="253"/>
      <c r="D150" s="248" t="s">
        <v>213</v>
      </c>
      <c r="E150" s="254" t="s">
        <v>345</v>
      </c>
      <c r="F150" s="255" t="s">
        <v>1180</v>
      </c>
      <c r="G150" s="253"/>
      <c r="H150" s="256">
        <v>7.7000000000000002</v>
      </c>
      <c r="I150" s="257"/>
      <c r="J150" s="253"/>
      <c r="K150" s="253"/>
      <c r="L150" s="258"/>
      <c r="M150" s="259"/>
      <c r="N150" s="260"/>
      <c r="O150" s="260"/>
      <c r="P150" s="260"/>
      <c r="Q150" s="260"/>
      <c r="R150" s="260"/>
      <c r="S150" s="260"/>
      <c r="T150" s="261"/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T150" s="262" t="s">
        <v>213</v>
      </c>
      <c r="AU150" s="262" t="s">
        <v>80</v>
      </c>
      <c r="AV150" s="12" t="s">
        <v>95</v>
      </c>
      <c r="AW150" s="12" t="s">
        <v>29</v>
      </c>
      <c r="AX150" s="12" t="s">
        <v>80</v>
      </c>
      <c r="AY150" s="262" t="s">
        <v>203</v>
      </c>
    </row>
    <row r="151" s="2" customFormat="1" ht="16.5" customHeight="1">
      <c r="A151" s="36"/>
      <c r="B151" s="37"/>
      <c r="C151" s="236" t="s">
        <v>246</v>
      </c>
      <c r="D151" s="236" t="s">
        <v>204</v>
      </c>
      <c r="E151" s="237" t="s">
        <v>992</v>
      </c>
      <c r="F151" s="238" t="s">
        <v>993</v>
      </c>
      <c r="G151" s="239" t="s">
        <v>311</v>
      </c>
      <c r="H151" s="240">
        <v>7.7000000000000002</v>
      </c>
      <c r="I151" s="241"/>
      <c r="J151" s="240">
        <f>ROUND(I151*H151,2)</f>
        <v>0</v>
      </c>
      <c r="K151" s="238" t="s">
        <v>208</v>
      </c>
      <c r="L151" s="42"/>
      <c r="M151" s="242" t="s">
        <v>1</v>
      </c>
      <c r="N151" s="243" t="s">
        <v>37</v>
      </c>
      <c r="O151" s="89"/>
      <c r="P151" s="244">
        <f>O151*H151</f>
        <v>0</v>
      </c>
      <c r="Q151" s="244">
        <v>0</v>
      </c>
      <c r="R151" s="244">
        <f>Q151*H151</f>
        <v>0</v>
      </c>
      <c r="S151" s="244">
        <v>0</v>
      </c>
      <c r="T151" s="245">
        <f>S151*H151</f>
        <v>0</v>
      </c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R151" s="246" t="s">
        <v>209</v>
      </c>
      <c r="AT151" s="246" t="s">
        <v>204</v>
      </c>
      <c r="AU151" s="246" t="s">
        <v>80</v>
      </c>
      <c r="AY151" s="15" t="s">
        <v>203</v>
      </c>
      <c r="BE151" s="247">
        <f>IF(N151="základní",J151,0)</f>
        <v>0</v>
      </c>
      <c r="BF151" s="247">
        <f>IF(N151="snížená",J151,0)</f>
        <v>0</v>
      </c>
      <c r="BG151" s="247">
        <f>IF(N151="zákl. přenesená",J151,0)</f>
        <v>0</v>
      </c>
      <c r="BH151" s="247">
        <f>IF(N151="sníž. přenesená",J151,0)</f>
        <v>0</v>
      </c>
      <c r="BI151" s="247">
        <f>IF(N151="nulová",J151,0)</f>
        <v>0</v>
      </c>
      <c r="BJ151" s="15" t="s">
        <v>80</v>
      </c>
      <c r="BK151" s="247">
        <f>ROUND(I151*H151,2)</f>
        <v>0</v>
      </c>
      <c r="BL151" s="15" t="s">
        <v>209</v>
      </c>
      <c r="BM151" s="246" t="s">
        <v>1198</v>
      </c>
    </row>
    <row r="152" s="2" customFormat="1">
      <c r="A152" s="36"/>
      <c r="B152" s="37"/>
      <c r="C152" s="38"/>
      <c r="D152" s="248" t="s">
        <v>211</v>
      </c>
      <c r="E152" s="38"/>
      <c r="F152" s="249" t="s">
        <v>523</v>
      </c>
      <c r="G152" s="38"/>
      <c r="H152" s="38"/>
      <c r="I152" s="152"/>
      <c r="J152" s="38"/>
      <c r="K152" s="38"/>
      <c r="L152" s="42"/>
      <c r="M152" s="250"/>
      <c r="N152" s="251"/>
      <c r="O152" s="89"/>
      <c r="P152" s="89"/>
      <c r="Q152" s="89"/>
      <c r="R152" s="89"/>
      <c r="S152" s="89"/>
      <c r="T152" s="90"/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T152" s="15" t="s">
        <v>211</v>
      </c>
      <c r="AU152" s="15" t="s">
        <v>80</v>
      </c>
    </row>
    <row r="153" s="12" customFormat="1">
      <c r="A153" s="12"/>
      <c r="B153" s="252"/>
      <c r="C153" s="253"/>
      <c r="D153" s="248" t="s">
        <v>213</v>
      </c>
      <c r="E153" s="254" t="s">
        <v>214</v>
      </c>
      <c r="F153" s="255" t="s">
        <v>1180</v>
      </c>
      <c r="G153" s="253"/>
      <c r="H153" s="256">
        <v>7.7000000000000002</v>
      </c>
      <c r="I153" s="257"/>
      <c r="J153" s="253"/>
      <c r="K153" s="253"/>
      <c r="L153" s="258"/>
      <c r="M153" s="259"/>
      <c r="N153" s="260"/>
      <c r="O153" s="260"/>
      <c r="P153" s="260"/>
      <c r="Q153" s="260"/>
      <c r="R153" s="260"/>
      <c r="S153" s="260"/>
      <c r="T153" s="261"/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T153" s="262" t="s">
        <v>213</v>
      </c>
      <c r="AU153" s="262" t="s">
        <v>80</v>
      </c>
      <c r="AV153" s="12" t="s">
        <v>95</v>
      </c>
      <c r="AW153" s="12" t="s">
        <v>29</v>
      </c>
      <c r="AX153" s="12" t="s">
        <v>80</v>
      </c>
      <c r="AY153" s="262" t="s">
        <v>203</v>
      </c>
    </row>
    <row r="154" s="2" customFormat="1" ht="16.5" customHeight="1">
      <c r="A154" s="36"/>
      <c r="B154" s="37"/>
      <c r="C154" s="236" t="s">
        <v>355</v>
      </c>
      <c r="D154" s="236" t="s">
        <v>204</v>
      </c>
      <c r="E154" s="237" t="s">
        <v>520</v>
      </c>
      <c r="F154" s="238" t="s">
        <v>521</v>
      </c>
      <c r="G154" s="239" t="s">
        <v>311</v>
      </c>
      <c r="H154" s="240">
        <v>10.779999999999999</v>
      </c>
      <c r="I154" s="241"/>
      <c r="J154" s="240">
        <f>ROUND(I154*H154,2)</f>
        <v>0</v>
      </c>
      <c r="K154" s="238" t="s">
        <v>208</v>
      </c>
      <c r="L154" s="42"/>
      <c r="M154" s="242" t="s">
        <v>1</v>
      </c>
      <c r="N154" s="243" t="s">
        <v>37</v>
      </c>
      <c r="O154" s="89"/>
      <c r="P154" s="244">
        <f>O154*H154</f>
        <v>0</v>
      </c>
      <c r="Q154" s="244">
        <v>0</v>
      </c>
      <c r="R154" s="244">
        <f>Q154*H154</f>
        <v>0</v>
      </c>
      <c r="S154" s="244">
        <v>0</v>
      </c>
      <c r="T154" s="245">
        <f>S154*H154</f>
        <v>0</v>
      </c>
      <c r="U154" s="36"/>
      <c r="V154" s="36"/>
      <c r="W154" s="36"/>
      <c r="X154" s="36"/>
      <c r="Y154" s="36"/>
      <c r="Z154" s="36"/>
      <c r="AA154" s="36"/>
      <c r="AB154" s="36"/>
      <c r="AC154" s="36"/>
      <c r="AD154" s="36"/>
      <c r="AE154" s="36"/>
      <c r="AR154" s="246" t="s">
        <v>209</v>
      </c>
      <c r="AT154" s="246" t="s">
        <v>204</v>
      </c>
      <c r="AU154" s="246" t="s">
        <v>80</v>
      </c>
      <c r="AY154" s="15" t="s">
        <v>203</v>
      </c>
      <c r="BE154" s="247">
        <f>IF(N154="základní",J154,0)</f>
        <v>0</v>
      </c>
      <c r="BF154" s="247">
        <f>IF(N154="snížená",J154,0)</f>
        <v>0</v>
      </c>
      <c r="BG154" s="247">
        <f>IF(N154="zákl. přenesená",J154,0)</f>
        <v>0</v>
      </c>
      <c r="BH154" s="247">
        <f>IF(N154="sníž. přenesená",J154,0)</f>
        <v>0</v>
      </c>
      <c r="BI154" s="247">
        <f>IF(N154="nulová",J154,0)</f>
        <v>0</v>
      </c>
      <c r="BJ154" s="15" t="s">
        <v>80</v>
      </c>
      <c r="BK154" s="247">
        <f>ROUND(I154*H154,2)</f>
        <v>0</v>
      </c>
      <c r="BL154" s="15" t="s">
        <v>209</v>
      </c>
      <c r="BM154" s="246" t="s">
        <v>1199</v>
      </c>
    </row>
    <row r="155" s="2" customFormat="1">
      <c r="A155" s="36"/>
      <c r="B155" s="37"/>
      <c r="C155" s="38"/>
      <c r="D155" s="248" t="s">
        <v>211</v>
      </c>
      <c r="E155" s="38"/>
      <c r="F155" s="249" t="s">
        <v>523</v>
      </c>
      <c r="G155" s="38"/>
      <c r="H155" s="38"/>
      <c r="I155" s="152"/>
      <c r="J155" s="38"/>
      <c r="K155" s="38"/>
      <c r="L155" s="42"/>
      <c r="M155" s="250"/>
      <c r="N155" s="251"/>
      <c r="O155" s="89"/>
      <c r="P155" s="89"/>
      <c r="Q155" s="89"/>
      <c r="R155" s="89"/>
      <c r="S155" s="89"/>
      <c r="T155" s="90"/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T155" s="15" t="s">
        <v>211</v>
      </c>
      <c r="AU155" s="15" t="s">
        <v>80</v>
      </c>
    </row>
    <row r="156" s="13" customFormat="1">
      <c r="A156" s="13"/>
      <c r="B156" s="267"/>
      <c r="C156" s="268"/>
      <c r="D156" s="248" t="s">
        <v>213</v>
      </c>
      <c r="E156" s="269" t="s">
        <v>1</v>
      </c>
      <c r="F156" s="270" t="s">
        <v>996</v>
      </c>
      <c r="G156" s="268"/>
      <c r="H156" s="269" t="s">
        <v>1</v>
      </c>
      <c r="I156" s="271"/>
      <c r="J156" s="268"/>
      <c r="K156" s="268"/>
      <c r="L156" s="272"/>
      <c r="M156" s="273"/>
      <c r="N156" s="274"/>
      <c r="O156" s="274"/>
      <c r="P156" s="274"/>
      <c r="Q156" s="274"/>
      <c r="R156" s="274"/>
      <c r="S156" s="274"/>
      <c r="T156" s="275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76" t="s">
        <v>213</v>
      </c>
      <c r="AU156" s="276" t="s">
        <v>80</v>
      </c>
      <c r="AV156" s="13" t="s">
        <v>80</v>
      </c>
      <c r="AW156" s="13" t="s">
        <v>29</v>
      </c>
      <c r="AX156" s="13" t="s">
        <v>72</v>
      </c>
      <c r="AY156" s="276" t="s">
        <v>203</v>
      </c>
    </row>
    <row r="157" s="13" customFormat="1">
      <c r="A157" s="13"/>
      <c r="B157" s="267"/>
      <c r="C157" s="268"/>
      <c r="D157" s="248" t="s">
        <v>213</v>
      </c>
      <c r="E157" s="269" t="s">
        <v>1</v>
      </c>
      <c r="F157" s="270" t="s">
        <v>1200</v>
      </c>
      <c r="G157" s="268"/>
      <c r="H157" s="269" t="s">
        <v>1</v>
      </c>
      <c r="I157" s="271"/>
      <c r="J157" s="268"/>
      <c r="K157" s="268"/>
      <c r="L157" s="272"/>
      <c r="M157" s="273"/>
      <c r="N157" s="274"/>
      <c r="O157" s="274"/>
      <c r="P157" s="274"/>
      <c r="Q157" s="274"/>
      <c r="R157" s="274"/>
      <c r="S157" s="274"/>
      <c r="T157" s="275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76" t="s">
        <v>213</v>
      </c>
      <c r="AU157" s="276" t="s">
        <v>80</v>
      </c>
      <c r="AV157" s="13" t="s">
        <v>80</v>
      </c>
      <c r="AW157" s="13" t="s">
        <v>29</v>
      </c>
      <c r="AX157" s="13" t="s">
        <v>72</v>
      </c>
      <c r="AY157" s="276" t="s">
        <v>203</v>
      </c>
    </row>
    <row r="158" s="13" customFormat="1">
      <c r="A158" s="13"/>
      <c r="B158" s="267"/>
      <c r="C158" s="268"/>
      <c r="D158" s="248" t="s">
        <v>213</v>
      </c>
      <c r="E158" s="269" t="s">
        <v>1</v>
      </c>
      <c r="F158" s="270" t="s">
        <v>1201</v>
      </c>
      <c r="G158" s="268"/>
      <c r="H158" s="269" t="s">
        <v>1</v>
      </c>
      <c r="I158" s="271"/>
      <c r="J158" s="268"/>
      <c r="K158" s="268"/>
      <c r="L158" s="272"/>
      <c r="M158" s="273"/>
      <c r="N158" s="274"/>
      <c r="O158" s="274"/>
      <c r="P158" s="274"/>
      <c r="Q158" s="274"/>
      <c r="R158" s="274"/>
      <c r="S158" s="274"/>
      <c r="T158" s="275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76" t="s">
        <v>213</v>
      </c>
      <c r="AU158" s="276" t="s">
        <v>80</v>
      </c>
      <c r="AV158" s="13" t="s">
        <v>80</v>
      </c>
      <c r="AW158" s="13" t="s">
        <v>29</v>
      </c>
      <c r="AX158" s="13" t="s">
        <v>72</v>
      </c>
      <c r="AY158" s="276" t="s">
        <v>203</v>
      </c>
    </row>
    <row r="159" s="13" customFormat="1">
      <c r="A159" s="13"/>
      <c r="B159" s="267"/>
      <c r="C159" s="268"/>
      <c r="D159" s="248" t="s">
        <v>213</v>
      </c>
      <c r="E159" s="269" t="s">
        <v>1</v>
      </c>
      <c r="F159" s="270" t="s">
        <v>1202</v>
      </c>
      <c r="G159" s="268"/>
      <c r="H159" s="269" t="s">
        <v>1</v>
      </c>
      <c r="I159" s="271"/>
      <c r="J159" s="268"/>
      <c r="K159" s="268"/>
      <c r="L159" s="272"/>
      <c r="M159" s="273"/>
      <c r="N159" s="274"/>
      <c r="O159" s="274"/>
      <c r="P159" s="274"/>
      <c r="Q159" s="274"/>
      <c r="R159" s="274"/>
      <c r="S159" s="274"/>
      <c r="T159" s="275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76" t="s">
        <v>213</v>
      </c>
      <c r="AU159" s="276" t="s">
        <v>80</v>
      </c>
      <c r="AV159" s="13" t="s">
        <v>80</v>
      </c>
      <c r="AW159" s="13" t="s">
        <v>29</v>
      </c>
      <c r="AX159" s="13" t="s">
        <v>72</v>
      </c>
      <c r="AY159" s="276" t="s">
        <v>203</v>
      </c>
    </row>
    <row r="160" s="12" customFormat="1">
      <c r="A160" s="12"/>
      <c r="B160" s="252"/>
      <c r="C160" s="253"/>
      <c r="D160" s="248" t="s">
        <v>213</v>
      </c>
      <c r="E160" s="254" t="s">
        <v>244</v>
      </c>
      <c r="F160" s="255" t="s">
        <v>1203</v>
      </c>
      <c r="G160" s="253"/>
      <c r="H160" s="256">
        <v>18.48</v>
      </c>
      <c r="I160" s="257"/>
      <c r="J160" s="253"/>
      <c r="K160" s="253"/>
      <c r="L160" s="258"/>
      <c r="M160" s="259"/>
      <c r="N160" s="260"/>
      <c r="O160" s="260"/>
      <c r="P160" s="260"/>
      <c r="Q160" s="260"/>
      <c r="R160" s="260"/>
      <c r="S160" s="260"/>
      <c r="T160" s="261"/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T160" s="262" t="s">
        <v>213</v>
      </c>
      <c r="AU160" s="262" t="s">
        <v>80</v>
      </c>
      <c r="AV160" s="12" t="s">
        <v>95</v>
      </c>
      <c r="AW160" s="12" t="s">
        <v>29</v>
      </c>
      <c r="AX160" s="12" t="s">
        <v>72</v>
      </c>
      <c r="AY160" s="262" t="s">
        <v>203</v>
      </c>
    </row>
    <row r="161" s="12" customFormat="1">
      <c r="A161" s="12"/>
      <c r="B161" s="252"/>
      <c r="C161" s="253"/>
      <c r="D161" s="248" t="s">
        <v>213</v>
      </c>
      <c r="E161" s="254" t="s">
        <v>1001</v>
      </c>
      <c r="F161" s="255" t="s">
        <v>1204</v>
      </c>
      <c r="G161" s="253"/>
      <c r="H161" s="256">
        <v>10.779999999999999</v>
      </c>
      <c r="I161" s="257"/>
      <c r="J161" s="253"/>
      <c r="K161" s="253"/>
      <c r="L161" s="258"/>
      <c r="M161" s="259"/>
      <c r="N161" s="260"/>
      <c r="O161" s="260"/>
      <c r="P161" s="260"/>
      <c r="Q161" s="260"/>
      <c r="R161" s="260"/>
      <c r="S161" s="260"/>
      <c r="T161" s="261"/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T161" s="262" t="s">
        <v>213</v>
      </c>
      <c r="AU161" s="262" t="s">
        <v>80</v>
      </c>
      <c r="AV161" s="12" t="s">
        <v>95</v>
      </c>
      <c r="AW161" s="12" t="s">
        <v>29</v>
      </c>
      <c r="AX161" s="12" t="s">
        <v>80</v>
      </c>
      <c r="AY161" s="262" t="s">
        <v>203</v>
      </c>
    </row>
    <row r="162" s="2" customFormat="1" ht="16.5" customHeight="1">
      <c r="A162" s="36"/>
      <c r="B162" s="37"/>
      <c r="C162" s="236" t="s">
        <v>275</v>
      </c>
      <c r="D162" s="236" t="s">
        <v>204</v>
      </c>
      <c r="E162" s="237" t="s">
        <v>388</v>
      </c>
      <c r="F162" s="238" t="s">
        <v>389</v>
      </c>
      <c r="G162" s="239" t="s">
        <v>311</v>
      </c>
      <c r="H162" s="240">
        <v>7.7000000000000002</v>
      </c>
      <c r="I162" s="241"/>
      <c r="J162" s="240">
        <f>ROUND(I162*H162,2)</f>
        <v>0</v>
      </c>
      <c r="K162" s="238" t="s">
        <v>208</v>
      </c>
      <c r="L162" s="42"/>
      <c r="M162" s="242" t="s">
        <v>1</v>
      </c>
      <c r="N162" s="243" t="s">
        <v>37</v>
      </c>
      <c r="O162" s="89"/>
      <c r="P162" s="244">
        <f>O162*H162</f>
        <v>0</v>
      </c>
      <c r="Q162" s="244">
        <v>0</v>
      </c>
      <c r="R162" s="244">
        <f>Q162*H162</f>
        <v>0</v>
      </c>
      <c r="S162" s="244">
        <v>0</v>
      </c>
      <c r="T162" s="245">
        <f>S162*H162</f>
        <v>0</v>
      </c>
      <c r="U162" s="36"/>
      <c r="V162" s="36"/>
      <c r="W162" s="36"/>
      <c r="X162" s="36"/>
      <c r="Y162" s="36"/>
      <c r="Z162" s="36"/>
      <c r="AA162" s="36"/>
      <c r="AB162" s="36"/>
      <c r="AC162" s="36"/>
      <c r="AD162" s="36"/>
      <c r="AE162" s="36"/>
      <c r="AR162" s="246" t="s">
        <v>209</v>
      </c>
      <c r="AT162" s="246" t="s">
        <v>204</v>
      </c>
      <c r="AU162" s="246" t="s">
        <v>80</v>
      </c>
      <c r="AY162" s="15" t="s">
        <v>203</v>
      </c>
      <c r="BE162" s="247">
        <f>IF(N162="základní",J162,0)</f>
        <v>0</v>
      </c>
      <c r="BF162" s="247">
        <f>IF(N162="snížená",J162,0)</f>
        <v>0</v>
      </c>
      <c r="BG162" s="247">
        <f>IF(N162="zákl. přenesená",J162,0)</f>
        <v>0</v>
      </c>
      <c r="BH162" s="247">
        <f>IF(N162="sníž. přenesená",J162,0)</f>
        <v>0</v>
      </c>
      <c r="BI162" s="247">
        <f>IF(N162="nulová",J162,0)</f>
        <v>0</v>
      </c>
      <c r="BJ162" s="15" t="s">
        <v>80</v>
      </c>
      <c r="BK162" s="247">
        <f>ROUND(I162*H162,2)</f>
        <v>0</v>
      </c>
      <c r="BL162" s="15" t="s">
        <v>209</v>
      </c>
      <c r="BM162" s="246" t="s">
        <v>1205</v>
      </c>
    </row>
    <row r="163" s="2" customFormat="1">
      <c r="A163" s="36"/>
      <c r="B163" s="37"/>
      <c r="C163" s="38"/>
      <c r="D163" s="248" t="s">
        <v>211</v>
      </c>
      <c r="E163" s="38"/>
      <c r="F163" s="249" t="s">
        <v>391</v>
      </c>
      <c r="G163" s="38"/>
      <c r="H163" s="38"/>
      <c r="I163" s="152"/>
      <c r="J163" s="38"/>
      <c r="K163" s="38"/>
      <c r="L163" s="42"/>
      <c r="M163" s="250"/>
      <c r="N163" s="251"/>
      <c r="O163" s="89"/>
      <c r="P163" s="89"/>
      <c r="Q163" s="89"/>
      <c r="R163" s="89"/>
      <c r="S163" s="89"/>
      <c r="T163" s="90"/>
      <c r="U163" s="36"/>
      <c r="V163" s="36"/>
      <c r="W163" s="36"/>
      <c r="X163" s="36"/>
      <c r="Y163" s="36"/>
      <c r="Z163" s="36"/>
      <c r="AA163" s="36"/>
      <c r="AB163" s="36"/>
      <c r="AC163" s="36"/>
      <c r="AD163" s="36"/>
      <c r="AE163" s="36"/>
      <c r="AT163" s="15" t="s">
        <v>211</v>
      </c>
      <c r="AU163" s="15" t="s">
        <v>80</v>
      </c>
    </row>
    <row r="164" s="12" customFormat="1">
      <c r="A164" s="12"/>
      <c r="B164" s="252"/>
      <c r="C164" s="253"/>
      <c r="D164" s="248" t="s">
        <v>213</v>
      </c>
      <c r="E164" s="254" t="s">
        <v>382</v>
      </c>
      <c r="F164" s="255" t="s">
        <v>1180</v>
      </c>
      <c r="G164" s="253"/>
      <c r="H164" s="256">
        <v>7.7000000000000002</v>
      </c>
      <c r="I164" s="257"/>
      <c r="J164" s="253"/>
      <c r="K164" s="253"/>
      <c r="L164" s="258"/>
      <c r="M164" s="259"/>
      <c r="N164" s="260"/>
      <c r="O164" s="260"/>
      <c r="P164" s="260"/>
      <c r="Q164" s="260"/>
      <c r="R164" s="260"/>
      <c r="S164" s="260"/>
      <c r="T164" s="261"/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T164" s="262" t="s">
        <v>213</v>
      </c>
      <c r="AU164" s="262" t="s">
        <v>80</v>
      </c>
      <c r="AV164" s="12" t="s">
        <v>95</v>
      </c>
      <c r="AW164" s="12" t="s">
        <v>29</v>
      </c>
      <c r="AX164" s="12" t="s">
        <v>80</v>
      </c>
      <c r="AY164" s="262" t="s">
        <v>203</v>
      </c>
    </row>
    <row r="165" s="2" customFormat="1" ht="16.5" customHeight="1">
      <c r="A165" s="36"/>
      <c r="B165" s="37"/>
      <c r="C165" s="236" t="s">
        <v>366</v>
      </c>
      <c r="D165" s="236" t="s">
        <v>204</v>
      </c>
      <c r="E165" s="237" t="s">
        <v>1004</v>
      </c>
      <c r="F165" s="238" t="s">
        <v>1005</v>
      </c>
      <c r="G165" s="239" t="s">
        <v>311</v>
      </c>
      <c r="H165" s="240">
        <v>7.7000000000000002</v>
      </c>
      <c r="I165" s="241"/>
      <c r="J165" s="240">
        <f>ROUND(I165*H165,2)</f>
        <v>0</v>
      </c>
      <c r="K165" s="238" t="s">
        <v>208</v>
      </c>
      <c r="L165" s="42"/>
      <c r="M165" s="242" t="s">
        <v>1</v>
      </c>
      <c r="N165" s="243" t="s">
        <v>37</v>
      </c>
      <c r="O165" s="89"/>
      <c r="P165" s="244">
        <f>O165*H165</f>
        <v>0</v>
      </c>
      <c r="Q165" s="244">
        <v>0</v>
      </c>
      <c r="R165" s="244">
        <f>Q165*H165</f>
        <v>0</v>
      </c>
      <c r="S165" s="244">
        <v>0</v>
      </c>
      <c r="T165" s="245">
        <f>S165*H165</f>
        <v>0</v>
      </c>
      <c r="U165" s="36"/>
      <c r="V165" s="36"/>
      <c r="W165" s="36"/>
      <c r="X165" s="36"/>
      <c r="Y165" s="36"/>
      <c r="Z165" s="36"/>
      <c r="AA165" s="36"/>
      <c r="AB165" s="36"/>
      <c r="AC165" s="36"/>
      <c r="AD165" s="36"/>
      <c r="AE165" s="36"/>
      <c r="AR165" s="246" t="s">
        <v>209</v>
      </c>
      <c r="AT165" s="246" t="s">
        <v>204</v>
      </c>
      <c r="AU165" s="246" t="s">
        <v>80</v>
      </c>
      <c r="AY165" s="15" t="s">
        <v>203</v>
      </c>
      <c r="BE165" s="247">
        <f>IF(N165="základní",J165,0)</f>
        <v>0</v>
      </c>
      <c r="BF165" s="247">
        <f>IF(N165="snížená",J165,0)</f>
        <v>0</v>
      </c>
      <c r="BG165" s="247">
        <f>IF(N165="zákl. přenesená",J165,0)</f>
        <v>0</v>
      </c>
      <c r="BH165" s="247">
        <f>IF(N165="sníž. přenesená",J165,0)</f>
        <v>0</v>
      </c>
      <c r="BI165" s="247">
        <f>IF(N165="nulová",J165,0)</f>
        <v>0</v>
      </c>
      <c r="BJ165" s="15" t="s">
        <v>80</v>
      </c>
      <c r="BK165" s="247">
        <f>ROUND(I165*H165,2)</f>
        <v>0</v>
      </c>
      <c r="BL165" s="15" t="s">
        <v>209</v>
      </c>
      <c r="BM165" s="246" t="s">
        <v>1206</v>
      </c>
    </row>
    <row r="166" s="2" customFormat="1">
      <c r="A166" s="36"/>
      <c r="B166" s="37"/>
      <c r="C166" s="38"/>
      <c r="D166" s="248" t="s">
        <v>211</v>
      </c>
      <c r="E166" s="38"/>
      <c r="F166" s="249" t="s">
        <v>1007</v>
      </c>
      <c r="G166" s="38"/>
      <c r="H166" s="38"/>
      <c r="I166" s="152"/>
      <c r="J166" s="38"/>
      <c r="K166" s="38"/>
      <c r="L166" s="42"/>
      <c r="M166" s="250"/>
      <c r="N166" s="251"/>
      <c r="O166" s="89"/>
      <c r="P166" s="89"/>
      <c r="Q166" s="89"/>
      <c r="R166" s="89"/>
      <c r="S166" s="89"/>
      <c r="T166" s="90"/>
      <c r="U166" s="36"/>
      <c r="V166" s="36"/>
      <c r="W166" s="36"/>
      <c r="X166" s="36"/>
      <c r="Y166" s="36"/>
      <c r="Z166" s="36"/>
      <c r="AA166" s="36"/>
      <c r="AB166" s="36"/>
      <c r="AC166" s="36"/>
      <c r="AD166" s="36"/>
      <c r="AE166" s="36"/>
      <c r="AT166" s="15" t="s">
        <v>211</v>
      </c>
      <c r="AU166" s="15" t="s">
        <v>80</v>
      </c>
    </row>
    <row r="167" s="13" customFormat="1">
      <c r="A167" s="13"/>
      <c r="B167" s="267"/>
      <c r="C167" s="268"/>
      <c r="D167" s="248" t="s">
        <v>213</v>
      </c>
      <c r="E167" s="269" t="s">
        <v>1</v>
      </c>
      <c r="F167" s="270" t="s">
        <v>1008</v>
      </c>
      <c r="G167" s="268"/>
      <c r="H167" s="269" t="s">
        <v>1</v>
      </c>
      <c r="I167" s="271"/>
      <c r="J167" s="268"/>
      <c r="K167" s="268"/>
      <c r="L167" s="272"/>
      <c r="M167" s="273"/>
      <c r="N167" s="274"/>
      <c r="O167" s="274"/>
      <c r="P167" s="274"/>
      <c r="Q167" s="274"/>
      <c r="R167" s="274"/>
      <c r="S167" s="274"/>
      <c r="T167" s="275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76" t="s">
        <v>213</v>
      </c>
      <c r="AU167" s="276" t="s">
        <v>80</v>
      </c>
      <c r="AV167" s="13" t="s">
        <v>80</v>
      </c>
      <c r="AW167" s="13" t="s">
        <v>29</v>
      </c>
      <c r="AX167" s="13" t="s">
        <v>72</v>
      </c>
      <c r="AY167" s="276" t="s">
        <v>203</v>
      </c>
    </row>
    <row r="168" s="12" customFormat="1">
      <c r="A168" s="12"/>
      <c r="B168" s="252"/>
      <c r="C168" s="253"/>
      <c r="D168" s="248" t="s">
        <v>213</v>
      </c>
      <c r="E168" s="254" t="s">
        <v>250</v>
      </c>
      <c r="F168" s="255" t="s">
        <v>1207</v>
      </c>
      <c r="G168" s="253"/>
      <c r="H168" s="256">
        <v>7.7000000000000002</v>
      </c>
      <c r="I168" s="257"/>
      <c r="J168" s="253"/>
      <c r="K168" s="253"/>
      <c r="L168" s="258"/>
      <c r="M168" s="259"/>
      <c r="N168" s="260"/>
      <c r="O168" s="260"/>
      <c r="P168" s="260"/>
      <c r="Q168" s="260"/>
      <c r="R168" s="260"/>
      <c r="S168" s="260"/>
      <c r="T168" s="261"/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T168" s="262" t="s">
        <v>213</v>
      </c>
      <c r="AU168" s="262" t="s">
        <v>80</v>
      </c>
      <c r="AV168" s="12" t="s">
        <v>95</v>
      </c>
      <c r="AW168" s="12" t="s">
        <v>29</v>
      </c>
      <c r="AX168" s="12" t="s">
        <v>80</v>
      </c>
      <c r="AY168" s="262" t="s">
        <v>203</v>
      </c>
    </row>
    <row r="169" s="2" customFormat="1" ht="16.5" customHeight="1">
      <c r="A169" s="36"/>
      <c r="B169" s="37"/>
      <c r="C169" s="236" t="s">
        <v>371</v>
      </c>
      <c r="D169" s="236" t="s">
        <v>204</v>
      </c>
      <c r="E169" s="237" t="s">
        <v>530</v>
      </c>
      <c r="F169" s="238" t="s">
        <v>531</v>
      </c>
      <c r="G169" s="239" t="s">
        <v>311</v>
      </c>
      <c r="H169" s="240">
        <v>17.600000000000001</v>
      </c>
      <c r="I169" s="241"/>
      <c r="J169" s="240">
        <f>ROUND(I169*H169,2)</f>
        <v>0</v>
      </c>
      <c r="K169" s="238" t="s">
        <v>208</v>
      </c>
      <c r="L169" s="42"/>
      <c r="M169" s="242" t="s">
        <v>1</v>
      </c>
      <c r="N169" s="243" t="s">
        <v>37</v>
      </c>
      <c r="O169" s="89"/>
      <c r="P169" s="244">
        <f>O169*H169</f>
        <v>0</v>
      </c>
      <c r="Q169" s="244">
        <v>0</v>
      </c>
      <c r="R169" s="244">
        <f>Q169*H169</f>
        <v>0</v>
      </c>
      <c r="S169" s="244">
        <v>0</v>
      </c>
      <c r="T169" s="245">
        <f>S169*H169</f>
        <v>0</v>
      </c>
      <c r="U169" s="36"/>
      <c r="V169" s="36"/>
      <c r="W169" s="36"/>
      <c r="X169" s="36"/>
      <c r="Y169" s="36"/>
      <c r="Z169" s="36"/>
      <c r="AA169" s="36"/>
      <c r="AB169" s="36"/>
      <c r="AC169" s="36"/>
      <c r="AD169" s="36"/>
      <c r="AE169" s="36"/>
      <c r="AR169" s="246" t="s">
        <v>209</v>
      </c>
      <c r="AT169" s="246" t="s">
        <v>204</v>
      </c>
      <c r="AU169" s="246" t="s">
        <v>80</v>
      </c>
      <c r="AY169" s="15" t="s">
        <v>203</v>
      </c>
      <c r="BE169" s="247">
        <f>IF(N169="základní",J169,0)</f>
        <v>0</v>
      </c>
      <c r="BF169" s="247">
        <f>IF(N169="snížená",J169,0)</f>
        <v>0</v>
      </c>
      <c r="BG169" s="247">
        <f>IF(N169="zákl. přenesená",J169,0)</f>
        <v>0</v>
      </c>
      <c r="BH169" s="247">
        <f>IF(N169="sníž. přenesená",J169,0)</f>
        <v>0</v>
      </c>
      <c r="BI169" s="247">
        <f>IF(N169="nulová",J169,0)</f>
        <v>0</v>
      </c>
      <c r="BJ169" s="15" t="s">
        <v>80</v>
      </c>
      <c r="BK169" s="247">
        <f>ROUND(I169*H169,2)</f>
        <v>0</v>
      </c>
      <c r="BL169" s="15" t="s">
        <v>209</v>
      </c>
      <c r="BM169" s="246" t="s">
        <v>1208</v>
      </c>
    </row>
    <row r="170" s="2" customFormat="1">
      <c r="A170" s="36"/>
      <c r="B170" s="37"/>
      <c r="C170" s="38"/>
      <c r="D170" s="248" t="s">
        <v>211</v>
      </c>
      <c r="E170" s="38"/>
      <c r="F170" s="249" t="s">
        <v>533</v>
      </c>
      <c r="G170" s="38"/>
      <c r="H170" s="38"/>
      <c r="I170" s="152"/>
      <c r="J170" s="38"/>
      <c r="K170" s="38"/>
      <c r="L170" s="42"/>
      <c r="M170" s="250"/>
      <c r="N170" s="251"/>
      <c r="O170" s="89"/>
      <c r="P170" s="89"/>
      <c r="Q170" s="89"/>
      <c r="R170" s="89"/>
      <c r="S170" s="89"/>
      <c r="T170" s="90"/>
      <c r="U170" s="36"/>
      <c r="V170" s="36"/>
      <c r="W170" s="36"/>
      <c r="X170" s="36"/>
      <c r="Y170" s="36"/>
      <c r="Z170" s="36"/>
      <c r="AA170" s="36"/>
      <c r="AB170" s="36"/>
      <c r="AC170" s="36"/>
      <c r="AD170" s="36"/>
      <c r="AE170" s="36"/>
      <c r="AT170" s="15" t="s">
        <v>211</v>
      </c>
      <c r="AU170" s="15" t="s">
        <v>80</v>
      </c>
    </row>
    <row r="171" s="13" customFormat="1">
      <c r="A171" s="13"/>
      <c r="B171" s="267"/>
      <c r="C171" s="268"/>
      <c r="D171" s="248" t="s">
        <v>213</v>
      </c>
      <c r="E171" s="269" t="s">
        <v>1</v>
      </c>
      <c r="F171" s="270" t="s">
        <v>1011</v>
      </c>
      <c r="G171" s="268"/>
      <c r="H171" s="269" t="s">
        <v>1</v>
      </c>
      <c r="I171" s="271"/>
      <c r="J171" s="268"/>
      <c r="K171" s="268"/>
      <c r="L171" s="272"/>
      <c r="M171" s="273"/>
      <c r="N171" s="274"/>
      <c r="O171" s="274"/>
      <c r="P171" s="274"/>
      <c r="Q171" s="274"/>
      <c r="R171" s="274"/>
      <c r="S171" s="274"/>
      <c r="T171" s="275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76" t="s">
        <v>213</v>
      </c>
      <c r="AU171" s="276" t="s">
        <v>80</v>
      </c>
      <c r="AV171" s="13" t="s">
        <v>80</v>
      </c>
      <c r="AW171" s="13" t="s">
        <v>29</v>
      </c>
      <c r="AX171" s="13" t="s">
        <v>72</v>
      </c>
      <c r="AY171" s="276" t="s">
        <v>203</v>
      </c>
    </row>
    <row r="172" s="12" customFormat="1">
      <c r="A172" s="12"/>
      <c r="B172" s="252"/>
      <c r="C172" s="253"/>
      <c r="D172" s="248" t="s">
        <v>213</v>
      </c>
      <c r="E172" s="254" t="s">
        <v>220</v>
      </c>
      <c r="F172" s="255" t="s">
        <v>1209</v>
      </c>
      <c r="G172" s="253"/>
      <c r="H172" s="256">
        <v>17.600000000000001</v>
      </c>
      <c r="I172" s="257"/>
      <c r="J172" s="253"/>
      <c r="K172" s="253"/>
      <c r="L172" s="258"/>
      <c r="M172" s="259"/>
      <c r="N172" s="260"/>
      <c r="O172" s="260"/>
      <c r="P172" s="260"/>
      <c r="Q172" s="260"/>
      <c r="R172" s="260"/>
      <c r="S172" s="260"/>
      <c r="T172" s="261"/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T172" s="262" t="s">
        <v>213</v>
      </c>
      <c r="AU172" s="262" t="s">
        <v>80</v>
      </c>
      <c r="AV172" s="12" t="s">
        <v>95</v>
      </c>
      <c r="AW172" s="12" t="s">
        <v>29</v>
      </c>
      <c r="AX172" s="12" t="s">
        <v>80</v>
      </c>
      <c r="AY172" s="262" t="s">
        <v>203</v>
      </c>
    </row>
    <row r="173" s="11" customFormat="1" ht="25.92" customHeight="1">
      <c r="A173" s="11"/>
      <c r="B173" s="222"/>
      <c r="C173" s="223"/>
      <c r="D173" s="224" t="s">
        <v>71</v>
      </c>
      <c r="E173" s="225" t="s">
        <v>209</v>
      </c>
      <c r="F173" s="225" t="s">
        <v>542</v>
      </c>
      <c r="G173" s="223"/>
      <c r="H173" s="223"/>
      <c r="I173" s="226"/>
      <c r="J173" s="227">
        <f>BK173</f>
        <v>0</v>
      </c>
      <c r="K173" s="223"/>
      <c r="L173" s="228"/>
      <c r="M173" s="229"/>
      <c r="N173" s="230"/>
      <c r="O173" s="230"/>
      <c r="P173" s="231">
        <f>SUM(P174:P194)</f>
        <v>0</v>
      </c>
      <c r="Q173" s="230"/>
      <c r="R173" s="231">
        <f>SUM(R174:R194)</f>
        <v>0</v>
      </c>
      <c r="S173" s="230"/>
      <c r="T173" s="232">
        <f>SUM(T174:T194)</f>
        <v>0</v>
      </c>
      <c r="U173" s="11"/>
      <c r="V173" s="11"/>
      <c r="W173" s="11"/>
      <c r="X173" s="11"/>
      <c r="Y173" s="11"/>
      <c r="Z173" s="11"/>
      <c r="AA173" s="11"/>
      <c r="AB173" s="11"/>
      <c r="AC173" s="11"/>
      <c r="AD173" s="11"/>
      <c r="AE173" s="11"/>
      <c r="AR173" s="233" t="s">
        <v>80</v>
      </c>
      <c r="AT173" s="234" t="s">
        <v>71</v>
      </c>
      <c r="AU173" s="234" t="s">
        <v>72</v>
      </c>
      <c r="AY173" s="233" t="s">
        <v>203</v>
      </c>
      <c r="BK173" s="235">
        <f>SUM(BK174:BK194)</f>
        <v>0</v>
      </c>
    </row>
    <row r="174" s="2" customFormat="1" ht="16.5" customHeight="1">
      <c r="A174" s="36"/>
      <c r="B174" s="37"/>
      <c r="C174" s="236" t="s">
        <v>377</v>
      </c>
      <c r="D174" s="236" t="s">
        <v>204</v>
      </c>
      <c r="E174" s="237" t="s">
        <v>1013</v>
      </c>
      <c r="F174" s="238" t="s">
        <v>1014</v>
      </c>
      <c r="G174" s="239" t="s">
        <v>311</v>
      </c>
      <c r="H174" s="240">
        <v>0.40000000000000002</v>
      </c>
      <c r="I174" s="241"/>
      <c r="J174" s="240">
        <f>ROUND(I174*H174,2)</f>
        <v>0</v>
      </c>
      <c r="K174" s="238" t="s">
        <v>208</v>
      </c>
      <c r="L174" s="42"/>
      <c r="M174" s="242" t="s">
        <v>1</v>
      </c>
      <c r="N174" s="243" t="s">
        <v>37</v>
      </c>
      <c r="O174" s="89"/>
      <c r="P174" s="244">
        <f>O174*H174</f>
        <v>0</v>
      </c>
      <c r="Q174" s="244">
        <v>0</v>
      </c>
      <c r="R174" s="244">
        <f>Q174*H174</f>
        <v>0</v>
      </c>
      <c r="S174" s="244">
        <v>0</v>
      </c>
      <c r="T174" s="245">
        <f>S174*H174</f>
        <v>0</v>
      </c>
      <c r="U174" s="36"/>
      <c r="V174" s="36"/>
      <c r="W174" s="36"/>
      <c r="X174" s="36"/>
      <c r="Y174" s="36"/>
      <c r="Z174" s="36"/>
      <c r="AA174" s="36"/>
      <c r="AB174" s="36"/>
      <c r="AC174" s="36"/>
      <c r="AD174" s="36"/>
      <c r="AE174" s="36"/>
      <c r="AR174" s="246" t="s">
        <v>209</v>
      </c>
      <c r="AT174" s="246" t="s">
        <v>204</v>
      </c>
      <c r="AU174" s="246" t="s">
        <v>80</v>
      </c>
      <c r="AY174" s="15" t="s">
        <v>203</v>
      </c>
      <c r="BE174" s="247">
        <f>IF(N174="základní",J174,0)</f>
        <v>0</v>
      </c>
      <c r="BF174" s="247">
        <f>IF(N174="snížená",J174,0)</f>
        <v>0</v>
      </c>
      <c r="BG174" s="247">
        <f>IF(N174="zákl. přenesená",J174,0)</f>
        <v>0</v>
      </c>
      <c r="BH174" s="247">
        <f>IF(N174="sníž. přenesená",J174,0)</f>
        <v>0</v>
      </c>
      <c r="BI174" s="247">
        <f>IF(N174="nulová",J174,0)</f>
        <v>0</v>
      </c>
      <c r="BJ174" s="15" t="s">
        <v>80</v>
      </c>
      <c r="BK174" s="247">
        <f>ROUND(I174*H174,2)</f>
        <v>0</v>
      </c>
      <c r="BL174" s="15" t="s">
        <v>209</v>
      </c>
      <c r="BM174" s="246" t="s">
        <v>1210</v>
      </c>
    </row>
    <row r="175" s="2" customFormat="1">
      <c r="A175" s="36"/>
      <c r="B175" s="37"/>
      <c r="C175" s="38"/>
      <c r="D175" s="248" t="s">
        <v>211</v>
      </c>
      <c r="E175" s="38"/>
      <c r="F175" s="249" t="s">
        <v>1016</v>
      </c>
      <c r="G175" s="38"/>
      <c r="H175" s="38"/>
      <c r="I175" s="152"/>
      <c r="J175" s="38"/>
      <c r="K175" s="38"/>
      <c r="L175" s="42"/>
      <c r="M175" s="250"/>
      <c r="N175" s="251"/>
      <c r="O175" s="89"/>
      <c r="P175" s="89"/>
      <c r="Q175" s="89"/>
      <c r="R175" s="89"/>
      <c r="S175" s="89"/>
      <c r="T175" s="90"/>
      <c r="U175" s="36"/>
      <c r="V175" s="36"/>
      <c r="W175" s="36"/>
      <c r="X175" s="36"/>
      <c r="Y175" s="36"/>
      <c r="Z175" s="36"/>
      <c r="AA175" s="36"/>
      <c r="AB175" s="36"/>
      <c r="AC175" s="36"/>
      <c r="AD175" s="36"/>
      <c r="AE175" s="36"/>
      <c r="AT175" s="15" t="s">
        <v>211</v>
      </c>
      <c r="AU175" s="15" t="s">
        <v>80</v>
      </c>
    </row>
    <row r="176" s="13" customFormat="1">
      <c r="A176" s="13"/>
      <c r="B176" s="267"/>
      <c r="C176" s="268"/>
      <c r="D176" s="248" t="s">
        <v>213</v>
      </c>
      <c r="E176" s="269" t="s">
        <v>1</v>
      </c>
      <c r="F176" s="270" t="s">
        <v>1017</v>
      </c>
      <c r="G176" s="268"/>
      <c r="H176" s="269" t="s">
        <v>1</v>
      </c>
      <c r="I176" s="271"/>
      <c r="J176" s="268"/>
      <c r="K176" s="268"/>
      <c r="L176" s="272"/>
      <c r="M176" s="273"/>
      <c r="N176" s="274"/>
      <c r="O176" s="274"/>
      <c r="P176" s="274"/>
      <c r="Q176" s="274"/>
      <c r="R176" s="274"/>
      <c r="S176" s="274"/>
      <c r="T176" s="275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76" t="s">
        <v>213</v>
      </c>
      <c r="AU176" s="276" t="s">
        <v>80</v>
      </c>
      <c r="AV176" s="13" t="s">
        <v>80</v>
      </c>
      <c r="AW176" s="13" t="s">
        <v>29</v>
      </c>
      <c r="AX176" s="13" t="s">
        <v>72</v>
      </c>
      <c r="AY176" s="276" t="s">
        <v>203</v>
      </c>
    </row>
    <row r="177" s="12" customFormat="1">
      <c r="A177" s="12"/>
      <c r="B177" s="252"/>
      <c r="C177" s="253"/>
      <c r="D177" s="248" t="s">
        <v>213</v>
      </c>
      <c r="E177" s="254" t="s">
        <v>467</v>
      </c>
      <c r="F177" s="255" t="s">
        <v>1018</v>
      </c>
      <c r="G177" s="253"/>
      <c r="H177" s="256">
        <v>0.40000000000000002</v>
      </c>
      <c r="I177" s="257"/>
      <c r="J177" s="253"/>
      <c r="K177" s="253"/>
      <c r="L177" s="258"/>
      <c r="M177" s="259"/>
      <c r="N177" s="260"/>
      <c r="O177" s="260"/>
      <c r="P177" s="260"/>
      <c r="Q177" s="260"/>
      <c r="R177" s="260"/>
      <c r="S177" s="260"/>
      <c r="T177" s="261"/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T177" s="262" t="s">
        <v>213</v>
      </c>
      <c r="AU177" s="262" t="s">
        <v>80</v>
      </c>
      <c r="AV177" s="12" t="s">
        <v>95</v>
      </c>
      <c r="AW177" s="12" t="s">
        <v>29</v>
      </c>
      <c r="AX177" s="12" t="s">
        <v>80</v>
      </c>
      <c r="AY177" s="262" t="s">
        <v>203</v>
      </c>
    </row>
    <row r="178" s="2" customFormat="1" ht="16.5" customHeight="1">
      <c r="A178" s="36"/>
      <c r="B178" s="37"/>
      <c r="C178" s="236" t="s">
        <v>387</v>
      </c>
      <c r="D178" s="236" t="s">
        <v>204</v>
      </c>
      <c r="E178" s="237" t="s">
        <v>1019</v>
      </c>
      <c r="F178" s="238" t="s">
        <v>1020</v>
      </c>
      <c r="G178" s="239" t="s">
        <v>311</v>
      </c>
      <c r="H178" s="240">
        <v>1.69</v>
      </c>
      <c r="I178" s="241"/>
      <c r="J178" s="240">
        <f>ROUND(I178*H178,2)</f>
        <v>0</v>
      </c>
      <c r="K178" s="238" t="s">
        <v>208</v>
      </c>
      <c r="L178" s="42"/>
      <c r="M178" s="242" t="s">
        <v>1</v>
      </c>
      <c r="N178" s="243" t="s">
        <v>37</v>
      </c>
      <c r="O178" s="89"/>
      <c r="P178" s="244">
        <f>O178*H178</f>
        <v>0</v>
      </c>
      <c r="Q178" s="244">
        <v>0</v>
      </c>
      <c r="R178" s="244">
        <f>Q178*H178</f>
        <v>0</v>
      </c>
      <c r="S178" s="244">
        <v>0</v>
      </c>
      <c r="T178" s="245">
        <f>S178*H178</f>
        <v>0</v>
      </c>
      <c r="U178" s="36"/>
      <c r="V178" s="36"/>
      <c r="W178" s="36"/>
      <c r="X178" s="36"/>
      <c r="Y178" s="36"/>
      <c r="Z178" s="36"/>
      <c r="AA178" s="36"/>
      <c r="AB178" s="36"/>
      <c r="AC178" s="36"/>
      <c r="AD178" s="36"/>
      <c r="AE178" s="36"/>
      <c r="AR178" s="246" t="s">
        <v>209</v>
      </c>
      <c r="AT178" s="246" t="s">
        <v>204</v>
      </c>
      <c r="AU178" s="246" t="s">
        <v>80</v>
      </c>
      <c r="AY178" s="15" t="s">
        <v>203</v>
      </c>
      <c r="BE178" s="247">
        <f>IF(N178="základní",J178,0)</f>
        <v>0</v>
      </c>
      <c r="BF178" s="247">
        <f>IF(N178="snížená",J178,0)</f>
        <v>0</v>
      </c>
      <c r="BG178" s="247">
        <f>IF(N178="zákl. přenesená",J178,0)</f>
        <v>0</v>
      </c>
      <c r="BH178" s="247">
        <f>IF(N178="sníž. přenesená",J178,0)</f>
        <v>0</v>
      </c>
      <c r="BI178" s="247">
        <f>IF(N178="nulová",J178,0)</f>
        <v>0</v>
      </c>
      <c r="BJ178" s="15" t="s">
        <v>80</v>
      </c>
      <c r="BK178" s="247">
        <f>ROUND(I178*H178,2)</f>
        <v>0</v>
      </c>
      <c r="BL178" s="15" t="s">
        <v>209</v>
      </c>
      <c r="BM178" s="246" t="s">
        <v>1211</v>
      </c>
    </row>
    <row r="179" s="2" customFormat="1">
      <c r="A179" s="36"/>
      <c r="B179" s="37"/>
      <c r="C179" s="38"/>
      <c r="D179" s="248" t="s">
        <v>211</v>
      </c>
      <c r="E179" s="38"/>
      <c r="F179" s="249" t="s">
        <v>546</v>
      </c>
      <c r="G179" s="38"/>
      <c r="H179" s="38"/>
      <c r="I179" s="152"/>
      <c r="J179" s="38"/>
      <c r="K179" s="38"/>
      <c r="L179" s="42"/>
      <c r="M179" s="250"/>
      <c r="N179" s="251"/>
      <c r="O179" s="89"/>
      <c r="P179" s="89"/>
      <c r="Q179" s="89"/>
      <c r="R179" s="89"/>
      <c r="S179" s="89"/>
      <c r="T179" s="90"/>
      <c r="U179" s="36"/>
      <c r="V179" s="36"/>
      <c r="W179" s="36"/>
      <c r="X179" s="36"/>
      <c r="Y179" s="36"/>
      <c r="Z179" s="36"/>
      <c r="AA179" s="36"/>
      <c r="AB179" s="36"/>
      <c r="AC179" s="36"/>
      <c r="AD179" s="36"/>
      <c r="AE179" s="36"/>
      <c r="AT179" s="15" t="s">
        <v>211</v>
      </c>
      <c r="AU179" s="15" t="s">
        <v>80</v>
      </c>
    </row>
    <row r="180" s="12" customFormat="1">
      <c r="A180" s="12"/>
      <c r="B180" s="252"/>
      <c r="C180" s="253"/>
      <c r="D180" s="248" t="s">
        <v>213</v>
      </c>
      <c r="E180" s="254" t="s">
        <v>461</v>
      </c>
      <c r="F180" s="255" t="s">
        <v>1212</v>
      </c>
      <c r="G180" s="253"/>
      <c r="H180" s="256">
        <v>1.69</v>
      </c>
      <c r="I180" s="257"/>
      <c r="J180" s="253"/>
      <c r="K180" s="253"/>
      <c r="L180" s="258"/>
      <c r="M180" s="259"/>
      <c r="N180" s="260"/>
      <c r="O180" s="260"/>
      <c r="P180" s="260"/>
      <c r="Q180" s="260"/>
      <c r="R180" s="260"/>
      <c r="S180" s="260"/>
      <c r="T180" s="261"/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T180" s="262" t="s">
        <v>213</v>
      </c>
      <c r="AU180" s="262" t="s">
        <v>80</v>
      </c>
      <c r="AV180" s="12" t="s">
        <v>95</v>
      </c>
      <c r="AW180" s="12" t="s">
        <v>29</v>
      </c>
      <c r="AX180" s="12" t="s">
        <v>80</v>
      </c>
      <c r="AY180" s="262" t="s">
        <v>203</v>
      </c>
    </row>
    <row r="181" s="2" customFormat="1" ht="16.5" customHeight="1">
      <c r="A181" s="36"/>
      <c r="B181" s="37"/>
      <c r="C181" s="236" t="s">
        <v>393</v>
      </c>
      <c r="D181" s="236" t="s">
        <v>204</v>
      </c>
      <c r="E181" s="237" t="s">
        <v>1023</v>
      </c>
      <c r="F181" s="238" t="s">
        <v>1024</v>
      </c>
      <c r="G181" s="239" t="s">
        <v>311</v>
      </c>
      <c r="H181" s="240">
        <v>2.3399999999999999</v>
      </c>
      <c r="I181" s="241"/>
      <c r="J181" s="240">
        <f>ROUND(I181*H181,2)</f>
        <v>0</v>
      </c>
      <c r="K181" s="238" t="s">
        <v>208</v>
      </c>
      <c r="L181" s="42"/>
      <c r="M181" s="242" t="s">
        <v>1</v>
      </c>
      <c r="N181" s="243" t="s">
        <v>37</v>
      </c>
      <c r="O181" s="89"/>
      <c r="P181" s="244">
        <f>O181*H181</f>
        <v>0</v>
      </c>
      <c r="Q181" s="244">
        <v>0</v>
      </c>
      <c r="R181" s="244">
        <f>Q181*H181</f>
        <v>0</v>
      </c>
      <c r="S181" s="244">
        <v>0</v>
      </c>
      <c r="T181" s="245">
        <f>S181*H181</f>
        <v>0</v>
      </c>
      <c r="U181" s="36"/>
      <c r="V181" s="36"/>
      <c r="W181" s="36"/>
      <c r="X181" s="36"/>
      <c r="Y181" s="36"/>
      <c r="Z181" s="36"/>
      <c r="AA181" s="36"/>
      <c r="AB181" s="36"/>
      <c r="AC181" s="36"/>
      <c r="AD181" s="36"/>
      <c r="AE181" s="36"/>
      <c r="AR181" s="246" t="s">
        <v>209</v>
      </c>
      <c r="AT181" s="246" t="s">
        <v>204</v>
      </c>
      <c r="AU181" s="246" t="s">
        <v>80</v>
      </c>
      <c r="AY181" s="15" t="s">
        <v>203</v>
      </c>
      <c r="BE181" s="247">
        <f>IF(N181="základní",J181,0)</f>
        <v>0</v>
      </c>
      <c r="BF181" s="247">
        <f>IF(N181="snížená",J181,0)</f>
        <v>0</v>
      </c>
      <c r="BG181" s="247">
        <f>IF(N181="zákl. přenesená",J181,0)</f>
        <v>0</v>
      </c>
      <c r="BH181" s="247">
        <f>IF(N181="sníž. přenesená",J181,0)</f>
        <v>0</v>
      </c>
      <c r="BI181" s="247">
        <f>IF(N181="nulová",J181,0)</f>
        <v>0</v>
      </c>
      <c r="BJ181" s="15" t="s">
        <v>80</v>
      </c>
      <c r="BK181" s="247">
        <f>ROUND(I181*H181,2)</f>
        <v>0</v>
      </c>
      <c r="BL181" s="15" t="s">
        <v>209</v>
      </c>
      <c r="BM181" s="246" t="s">
        <v>1213</v>
      </c>
    </row>
    <row r="182" s="2" customFormat="1">
      <c r="A182" s="36"/>
      <c r="B182" s="37"/>
      <c r="C182" s="38"/>
      <c r="D182" s="248" t="s">
        <v>211</v>
      </c>
      <c r="E182" s="38"/>
      <c r="F182" s="249" t="s">
        <v>1026</v>
      </c>
      <c r="G182" s="38"/>
      <c r="H182" s="38"/>
      <c r="I182" s="152"/>
      <c r="J182" s="38"/>
      <c r="K182" s="38"/>
      <c r="L182" s="42"/>
      <c r="M182" s="250"/>
      <c r="N182" s="251"/>
      <c r="O182" s="89"/>
      <c r="P182" s="89"/>
      <c r="Q182" s="89"/>
      <c r="R182" s="89"/>
      <c r="S182" s="89"/>
      <c r="T182" s="90"/>
      <c r="U182" s="36"/>
      <c r="V182" s="36"/>
      <c r="W182" s="36"/>
      <c r="X182" s="36"/>
      <c r="Y182" s="36"/>
      <c r="Z182" s="36"/>
      <c r="AA182" s="36"/>
      <c r="AB182" s="36"/>
      <c r="AC182" s="36"/>
      <c r="AD182" s="36"/>
      <c r="AE182" s="36"/>
      <c r="AT182" s="15" t="s">
        <v>211</v>
      </c>
      <c r="AU182" s="15" t="s">
        <v>80</v>
      </c>
    </row>
    <row r="183" s="12" customFormat="1">
      <c r="A183" s="12"/>
      <c r="B183" s="252"/>
      <c r="C183" s="253"/>
      <c r="D183" s="248" t="s">
        <v>213</v>
      </c>
      <c r="E183" s="254" t="s">
        <v>417</v>
      </c>
      <c r="F183" s="255" t="s">
        <v>1027</v>
      </c>
      <c r="G183" s="253"/>
      <c r="H183" s="256">
        <v>2.3399999999999999</v>
      </c>
      <c r="I183" s="257"/>
      <c r="J183" s="253"/>
      <c r="K183" s="253"/>
      <c r="L183" s="258"/>
      <c r="M183" s="259"/>
      <c r="N183" s="260"/>
      <c r="O183" s="260"/>
      <c r="P183" s="260"/>
      <c r="Q183" s="260"/>
      <c r="R183" s="260"/>
      <c r="S183" s="260"/>
      <c r="T183" s="261"/>
      <c r="U183" s="12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  <c r="AT183" s="262" t="s">
        <v>213</v>
      </c>
      <c r="AU183" s="262" t="s">
        <v>80</v>
      </c>
      <c r="AV183" s="12" t="s">
        <v>95</v>
      </c>
      <c r="AW183" s="12" t="s">
        <v>29</v>
      </c>
      <c r="AX183" s="12" t="s">
        <v>80</v>
      </c>
      <c r="AY183" s="262" t="s">
        <v>203</v>
      </c>
    </row>
    <row r="184" s="2" customFormat="1" ht="16.5" customHeight="1">
      <c r="A184" s="36"/>
      <c r="B184" s="37"/>
      <c r="C184" s="236" t="s">
        <v>8</v>
      </c>
      <c r="D184" s="236" t="s">
        <v>204</v>
      </c>
      <c r="E184" s="237" t="s">
        <v>1028</v>
      </c>
      <c r="F184" s="238" t="s">
        <v>1029</v>
      </c>
      <c r="G184" s="239" t="s">
        <v>311</v>
      </c>
      <c r="H184" s="240">
        <v>1.69</v>
      </c>
      <c r="I184" s="241"/>
      <c r="J184" s="240">
        <f>ROUND(I184*H184,2)</f>
        <v>0</v>
      </c>
      <c r="K184" s="238" t="s">
        <v>208</v>
      </c>
      <c r="L184" s="42"/>
      <c r="M184" s="242" t="s">
        <v>1</v>
      </c>
      <c r="N184" s="243" t="s">
        <v>37</v>
      </c>
      <c r="O184" s="89"/>
      <c r="P184" s="244">
        <f>O184*H184</f>
        <v>0</v>
      </c>
      <c r="Q184" s="244">
        <v>0</v>
      </c>
      <c r="R184" s="244">
        <f>Q184*H184</f>
        <v>0</v>
      </c>
      <c r="S184" s="244">
        <v>0</v>
      </c>
      <c r="T184" s="245">
        <f>S184*H184</f>
        <v>0</v>
      </c>
      <c r="U184" s="36"/>
      <c r="V184" s="36"/>
      <c r="W184" s="36"/>
      <c r="X184" s="36"/>
      <c r="Y184" s="36"/>
      <c r="Z184" s="36"/>
      <c r="AA184" s="36"/>
      <c r="AB184" s="36"/>
      <c r="AC184" s="36"/>
      <c r="AD184" s="36"/>
      <c r="AE184" s="36"/>
      <c r="AR184" s="246" t="s">
        <v>209</v>
      </c>
      <c r="AT184" s="246" t="s">
        <v>204</v>
      </c>
      <c r="AU184" s="246" t="s">
        <v>80</v>
      </c>
      <c r="AY184" s="15" t="s">
        <v>203</v>
      </c>
      <c r="BE184" s="247">
        <f>IF(N184="základní",J184,0)</f>
        <v>0</v>
      </c>
      <c r="BF184" s="247">
        <f>IF(N184="snížená",J184,0)</f>
        <v>0</v>
      </c>
      <c r="BG184" s="247">
        <f>IF(N184="zákl. přenesená",J184,0)</f>
        <v>0</v>
      </c>
      <c r="BH184" s="247">
        <f>IF(N184="sníž. přenesená",J184,0)</f>
        <v>0</v>
      </c>
      <c r="BI184" s="247">
        <f>IF(N184="nulová",J184,0)</f>
        <v>0</v>
      </c>
      <c r="BJ184" s="15" t="s">
        <v>80</v>
      </c>
      <c r="BK184" s="247">
        <f>ROUND(I184*H184,2)</f>
        <v>0</v>
      </c>
      <c r="BL184" s="15" t="s">
        <v>209</v>
      </c>
      <c r="BM184" s="246" t="s">
        <v>1214</v>
      </c>
    </row>
    <row r="185" s="2" customFormat="1">
      <c r="A185" s="36"/>
      <c r="B185" s="37"/>
      <c r="C185" s="38"/>
      <c r="D185" s="248" t="s">
        <v>211</v>
      </c>
      <c r="E185" s="38"/>
      <c r="F185" s="249" t="s">
        <v>1026</v>
      </c>
      <c r="G185" s="38"/>
      <c r="H185" s="38"/>
      <c r="I185" s="152"/>
      <c r="J185" s="38"/>
      <c r="K185" s="38"/>
      <c r="L185" s="42"/>
      <c r="M185" s="250"/>
      <c r="N185" s="251"/>
      <c r="O185" s="89"/>
      <c r="P185" s="89"/>
      <c r="Q185" s="89"/>
      <c r="R185" s="89"/>
      <c r="S185" s="89"/>
      <c r="T185" s="90"/>
      <c r="U185" s="36"/>
      <c r="V185" s="36"/>
      <c r="W185" s="36"/>
      <c r="X185" s="36"/>
      <c r="Y185" s="36"/>
      <c r="Z185" s="36"/>
      <c r="AA185" s="36"/>
      <c r="AB185" s="36"/>
      <c r="AC185" s="36"/>
      <c r="AD185" s="36"/>
      <c r="AE185" s="36"/>
      <c r="AT185" s="15" t="s">
        <v>211</v>
      </c>
      <c r="AU185" s="15" t="s">
        <v>80</v>
      </c>
    </row>
    <row r="186" s="12" customFormat="1">
      <c r="A186" s="12"/>
      <c r="B186" s="252"/>
      <c r="C186" s="253"/>
      <c r="D186" s="248" t="s">
        <v>213</v>
      </c>
      <c r="E186" s="254" t="s">
        <v>297</v>
      </c>
      <c r="F186" s="255" t="s">
        <v>1212</v>
      </c>
      <c r="G186" s="253"/>
      <c r="H186" s="256">
        <v>1.69</v>
      </c>
      <c r="I186" s="257"/>
      <c r="J186" s="253"/>
      <c r="K186" s="253"/>
      <c r="L186" s="258"/>
      <c r="M186" s="259"/>
      <c r="N186" s="260"/>
      <c r="O186" s="260"/>
      <c r="P186" s="260"/>
      <c r="Q186" s="260"/>
      <c r="R186" s="260"/>
      <c r="S186" s="260"/>
      <c r="T186" s="261"/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T186" s="262" t="s">
        <v>213</v>
      </c>
      <c r="AU186" s="262" t="s">
        <v>80</v>
      </c>
      <c r="AV186" s="12" t="s">
        <v>95</v>
      </c>
      <c r="AW186" s="12" t="s">
        <v>29</v>
      </c>
      <c r="AX186" s="12" t="s">
        <v>80</v>
      </c>
      <c r="AY186" s="262" t="s">
        <v>203</v>
      </c>
    </row>
    <row r="187" s="2" customFormat="1" ht="16.5" customHeight="1">
      <c r="A187" s="36"/>
      <c r="B187" s="37"/>
      <c r="C187" s="236" t="s">
        <v>405</v>
      </c>
      <c r="D187" s="236" t="s">
        <v>204</v>
      </c>
      <c r="E187" s="237" t="s">
        <v>548</v>
      </c>
      <c r="F187" s="238" t="s">
        <v>549</v>
      </c>
      <c r="G187" s="239" t="s">
        <v>311</v>
      </c>
      <c r="H187" s="240">
        <v>3.3799999999999999</v>
      </c>
      <c r="I187" s="241"/>
      <c r="J187" s="240">
        <f>ROUND(I187*H187,2)</f>
        <v>0</v>
      </c>
      <c r="K187" s="238" t="s">
        <v>208</v>
      </c>
      <c r="L187" s="42"/>
      <c r="M187" s="242" t="s">
        <v>1</v>
      </c>
      <c r="N187" s="243" t="s">
        <v>37</v>
      </c>
      <c r="O187" s="89"/>
      <c r="P187" s="244">
        <f>O187*H187</f>
        <v>0</v>
      </c>
      <c r="Q187" s="244">
        <v>0</v>
      </c>
      <c r="R187" s="244">
        <f>Q187*H187</f>
        <v>0</v>
      </c>
      <c r="S187" s="244">
        <v>0</v>
      </c>
      <c r="T187" s="245">
        <f>S187*H187</f>
        <v>0</v>
      </c>
      <c r="U187" s="36"/>
      <c r="V187" s="36"/>
      <c r="W187" s="36"/>
      <c r="X187" s="36"/>
      <c r="Y187" s="36"/>
      <c r="Z187" s="36"/>
      <c r="AA187" s="36"/>
      <c r="AB187" s="36"/>
      <c r="AC187" s="36"/>
      <c r="AD187" s="36"/>
      <c r="AE187" s="36"/>
      <c r="AR187" s="246" t="s">
        <v>209</v>
      </c>
      <c r="AT187" s="246" t="s">
        <v>204</v>
      </c>
      <c r="AU187" s="246" t="s">
        <v>80</v>
      </c>
      <c r="AY187" s="15" t="s">
        <v>203</v>
      </c>
      <c r="BE187" s="247">
        <f>IF(N187="základní",J187,0)</f>
        <v>0</v>
      </c>
      <c r="BF187" s="247">
        <f>IF(N187="snížená",J187,0)</f>
        <v>0</v>
      </c>
      <c r="BG187" s="247">
        <f>IF(N187="zákl. přenesená",J187,0)</f>
        <v>0</v>
      </c>
      <c r="BH187" s="247">
        <f>IF(N187="sníž. přenesená",J187,0)</f>
        <v>0</v>
      </c>
      <c r="BI187" s="247">
        <f>IF(N187="nulová",J187,0)</f>
        <v>0</v>
      </c>
      <c r="BJ187" s="15" t="s">
        <v>80</v>
      </c>
      <c r="BK187" s="247">
        <f>ROUND(I187*H187,2)</f>
        <v>0</v>
      </c>
      <c r="BL187" s="15" t="s">
        <v>209</v>
      </c>
      <c r="BM187" s="246" t="s">
        <v>1215</v>
      </c>
    </row>
    <row r="188" s="2" customFormat="1">
      <c r="A188" s="36"/>
      <c r="B188" s="37"/>
      <c r="C188" s="38"/>
      <c r="D188" s="248" t="s">
        <v>211</v>
      </c>
      <c r="E188" s="38"/>
      <c r="F188" s="249" t="s">
        <v>551</v>
      </c>
      <c r="G188" s="38"/>
      <c r="H188" s="38"/>
      <c r="I188" s="152"/>
      <c r="J188" s="38"/>
      <c r="K188" s="38"/>
      <c r="L188" s="42"/>
      <c r="M188" s="250"/>
      <c r="N188" s="251"/>
      <c r="O188" s="89"/>
      <c r="P188" s="89"/>
      <c r="Q188" s="89"/>
      <c r="R188" s="89"/>
      <c r="S188" s="89"/>
      <c r="T188" s="90"/>
      <c r="U188" s="36"/>
      <c r="V188" s="36"/>
      <c r="W188" s="36"/>
      <c r="X188" s="36"/>
      <c r="Y188" s="36"/>
      <c r="Z188" s="36"/>
      <c r="AA188" s="36"/>
      <c r="AB188" s="36"/>
      <c r="AC188" s="36"/>
      <c r="AD188" s="36"/>
      <c r="AE188" s="36"/>
      <c r="AT188" s="15" t="s">
        <v>211</v>
      </c>
      <c r="AU188" s="15" t="s">
        <v>80</v>
      </c>
    </row>
    <row r="189" s="13" customFormat="1">
      <c r="A189" s="13"/>
      <c r="B189" s="267"/>
      <c r="C189" s="268"/>
      <c r="D189" s="248" t="s">
        <v>213</v>
      </c>
      <c r="E189" s="269" t="s">
        <v>1</v>
      </c>
      <c r="F189" s="270" t="s">
        <v>1032</v>
      </c>
      <c r="G189" s="268"/>
      <c r="H189" s="269" t="s">
        <v>1</v>
      </c>
      <c r="I189" s="271"/>
      <c r="J189" s="268"/>
      <c r="K189" s="268"/>
      <c r="L189" s="272"/>
      <c r="M189" s="273"/>
      <c r="N189" s="274"/>
      <c r="O189" s="274"/>
      <c r="P189" s="274"/>
      <c r="Q189" s="274"/>
      <c r="R189" s="274"/>
      <c r="S189" s="274"/>
      <c r="T189" s="275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76" t="s">
        <v>213</v>
      </c>
      <c r="AU189" s="276" t="s">
        <v>80</v>
      </c>
      <c r="AV189" s="13" t="s">
        <v>80</v>
      </c>
      <c r="AW189" s="13" t="s">
        <v>29</v>
      </c>
      <c r="AX189" s="13" t="s">
        <v>72</v>
      </c>
      <c r="AY189" s="276" t="s">
        <v>203</v>
      </c>
    </row>
    <row r="190" s="12" customFormat="1">
      <c r="A190" s="12"/>
      <c r="B190" s="252"/>
      <c r="C190" s="253"/>
      <c r="D190" s="248" t="s">
        <v>213</v>
      </c>
      <c r="E190" s="254" t="s">
        <v>300</v>
      </c>
      <c r="F190" s="255" t="s">
        <v>1216</v>
      </c>
      <c r="G190" s="253"/>
      <c r="H190" s="256">
        <v>3.3799999999999999</v>
      </c>
      <c r="I190" s="257"/>
      <c r="J190" s="253"/>
      <c r="K190" s="253"/>
      <c r="L190" s="258"/>
      <c r="M190" s="259"/>
      <c r="N190" s="260"/>
      <c r="O190" s="260"/>
      <c r="P190" s="260"/>
      <c r="Q190" s="260"/>
      <c r="R190" s="260"/>
      <c r="S190" s="260"/>
      <c r="T190" s="261"/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T190" s="262" t="s">
        <v>213</v>
      </c>
      <c r="AU190" s="262" t="s">
        <v>80</v>
      </c>
      <c r="AV190" s="12" t="s">
        <v>95</v>
      </c>
      <c r="AW190" s="12" t="s">
        <v>29</v>
      </c>
      <c r="AX190" s="12" t="s">
        <v>80</v>
      </c>
      <c r="AY190" s="262" t="s">
        <v>203</v>
      </c>
    </row>
    <row r="191" s="2" customFormat="1" ht="16.5" customHeight="1">
      <c r="A191" s="36"/>
      <c r="B191" s="37"/>
      <c r="C191" s="236" t="s">
        <v>412</v>
      </c>
      <c r="D191" s="236" t="s">
        <v>204</v>
      </c>
      <c r="E191" s="237" t="s">
        <v>553</v>
      </c>
      <c r="F191" s="238" t="s">
        <v>554</v>
      </c>
      <c r="G191" s="239" t="s">
        <v>311</v>
      </c>
      <c r="H191" s="240">
        <v>2.1600000000000001</v>
      </c>
      <c r="I191" s="241"/>
      <c r="J191" s="240">
        <f>ROUND(I191*H191,2)</f>
        <v>0</v>
      </c>
      <c r="K191" s="238" t="s">
        <v>208</v>
      </c>
      <c r="L191" s="42"/>
      <c r="M191" s="242" t="s">
        <v>1</v>
      </c>
      <c r="N191" s="243" t="s">
        <v>37</v>
      </c>
      <c r="O191" s="89"/>
      <c r="P191" s="244">
        <f>O191*H191</f>
        <v>0</v>
      </c>
      <c r="Q191" s="244">
        <v>0</v>
      </c>
      <c r="R191" s="244">
        <f>Q191*H191</f>
        <v>0</v>
      </c>
      <c r="S191" s="244">
        <v>0</v>
      </c>
      <c r="T191" s="245">
        <f>S191*H191</f>
        <v>0</v>
      </c>
      <c r="U191" s="36"/>
      <c r="V191" s="36"/>
      <c r="W191" s="36"/>
      <c r="X191" s="36"/>
      <c r="Y191" s="36"/>
      <c r="Z191" s="36"/>
      <c r="AA191" s="36"/>
      <c r="AB191" s="36"/>
      <c r="AC191" s="36"/>
      <c r="AD191" s="36"/>
      <c r="AE191" s="36"/>
      <c r="AR191" s="246" t="s">
        <v>209</v>
      </c>
      <c r="AT191" s="246" t="s">
        <v>204</v>
      </c>
      <c r="AU191" s="246" t="s">
        <v>80</v>
      </c>
      <c r="AY191" s="15" t="s">
        <v>203</v>
      </c>
      <c r="BE191" s="247">
        <f>IF(N191="základní",J191,0)</f>
        <v>0</v>
      </c>
      <c r="BF191" s="247">
        <f>IF(N191="snížená",J191,0)</f>
        <v>0</v>
      </c>
      <c r="BG191" s="247">
        <f>IF(N191="zákl. přenesená",J191,0)</f>
        <v>0</v>
      </c>
      <c r="BH191" s="247">
        <f>IF(N191="sníž. přenesená",J191,0)</f>
        <v>0</v>
      </c>
      <c r="BI191" s="247">
        <f>IF(N191="nulová",J191,0)</f>
        <v>0</v>
      </c>
      <c r="BJ191" s="15" t="s">
        <v>80</v>
      </c>
      <c r="BK191" s="247">
        <f>ROUND(I191*H191,2)</f>
        <v>0</v>
      </c>
      <c r="BL191" s="15" t="s">
        <v>209</v>
      </c>
      <c r="BM191" s="246" t="s">
        <v>1217</v>
      </c>
    </row>
    <row r="192" s="2" customFormat="1">
      <c r="A192" s="36"/>
      <c r="B192" s="37"/>
      <c r="C192" s="38"/>
      <c r="D192" s="248" t="s">
        <v>211</v>
      </c>
      <c r="E192" s="38"/>
      <c r="F192" s="249" t="s">
        <v>556</v>
      </c>
      <c r="G192" s="38"/>
      <c r="H192" s="38"/>
      <c r="I192" s="152"/>
      <c r="J192" s="38"/>
      <c r="K192" s="38"/>
      <c r="L192" s="42"/>
      <c r="M192" s="250"/>
      <c r="N192" s="251"/>
      <c r="O192" s="89"/>
      <c r="P192" s="89"/>
      <c r="Q192" s="89"/>
      <c r="R192" s="89"/>
      <c r="S192" s="89"/>
      <c r="T192" s="90"/>
      <c r="U192" s="36"/>
      <c r="V192" s="36"/>
      <c r="W192" s="36"/>
      <c r="X192" s="36"/>
      <c r="Y192" s="36"/>
      <c r="Z192" s="36"/>
      <c r="AA192" s="36"/>
      <c r="AB192" s="36"/>
      <c r="AC192" s="36"/>
      <c r="AD192" s="36"/>
      <c r="AE192" s="36"/>
      <c r="AT192" s="15" t="s">
        <v>211</v>
      </c>
      <c r="AU192" s="15" t="s">
        <v>80</v>
      </c>
    </row>
    <row r="193" s="13" customFormat="1">
      <c r="A193" s="13"/>
      <c r="B193" s="267"/>
      <c r="C193" s="268"/>
      <c r="D193" s="248" t="s">
        <v>213</v>
      </c>
      <c r="E193" s="269" t="s">
        <v>1</v>
      </c>
      <c r="F193" s="270" t="s">
        <v>1035</v>
      </c>
      <c r="G193" s="268"/>
      <c r="H193" s="269" t="s">
        <v>1</v>
      </c>
      <c r="I193" s="271"/>
      <c r="J193" s="268"/>
      <c r="K193" s="268"/>
      <c r="L193" s="272"/>
      <c r="M193" s="273"/>
      <c r="N193" s="274"/>
      <c r="O193" s="274"/>
      <c r="P193" s="274"/>
      <c r="Q193" s="274"/>
      <c r="R193" s="274"/>
      <c r="S193" s="274"/>
      <c r="T193" s="275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76" t="s">
        <v>213</v>
      </c>
      <c r="AU193" s="276" t="s">
        <v>80</v>
      </c>
      <c r="AV193" s="13" t="s">
        <v>80</v>
      </c>
      <c r="AW193" s="13" t="s">
        <v>29</v>
      </c>
      <c r="AX193" s="13" t="s">
        <v>72</v>
      </c>
      <c r="AY193" s="276" t="s">
        <v>203</v>
      </c>
    </row>
    <row r="194" s="12" customFormat="1">
      <c r="A194" s="12"/>
      <c r="B194" s="252"/>
      <c r="C194" s="253"/>
      <c r="D194" s="248" t="s">
        <v>213</v>
      </c>
      <c r="E194" s="254" t="s">
        <v>430</v>
      </c>
      <c r="F194" s="255" t="s">
        <v>1218</v>
      </c>
      <c r="G194" s="253"/>
      <c r="H194" s="256">
        <v>2.1600000000000001</v>
      </c>
      <c r="I194" s="257"/>
      <c r="J194" s="253"/>
      <c r="K194" s="253"/>
      <c r="L194" s="258"/>
      <c r="M194" s="259"/>
      <c r="N194" s="260"/>
      <c r="O194" s="260"/>
      <c r="P194" s="260"/>
      <c r="Q194" s="260"/>
      <c r="R194" s="260"/>
      <c r="S194" s="260"/>
      <c r="T194" s="261"/>
      <c r="U194" s="12"/>
      <c r="V194" s="12"/>
      <c r="W194" s="12"/>
      <c r="X194" s="12"/>
      <c r="Y194" s="12"/>
      <c r="Z194" s="12"/>
      <c r="AA194" s="12"/>
      <c r="AB194" s="12"/>
      <c r="AC194" s="12"/>
      <c r="AD194" s="12"/>
      <c r="AE194" s="12"/>
      <c r="AT194" s="262" t="s">
        <v>213</v>
      </c>
      <c r="AU194" s="262" t="s">
        <v>80</v>
      </c>
      <c r="AV194" s="12" t="s">
        <v>95</v>
      </c>
      <c r="AW194" s="12" t="s">
        <v>29</v>
      </c>
      <c r="AX194" s="12" t="s">
        <v>80</v>
      </c>
      <c r="AY194" s="262" t="s">
        <v>203</v>
      </c>
    </row>
    <row r="195" s="11" customFormat="1" ht="25.92" customHeight="1">
      <c r="A195" s="11"/>
      <c r="B195" s="222"/>
      <c r="C195" s="223"/>
      <c r="D195" s="224" t="s">
        <v>71</v>
      </c>
      <c r="E195" s="225" t="s">
        <v>355</v>
      </c>
      <c r="F195" s="225" t="s">
        <v>581</v>
      </c>
      <c r="G195" s="223"/>
      <c r="H195" s="223"/>
      <c r="I195" s="226"/>
      <c r="J195" s="227">
        <f>BK195</f>
        <v>0</v>
      </c>
      <c r="K195" s="223"/>
      <c r="L195" s="228"/>
      <c r="M195" s="229"/>
      <c r="N195" s="230"/>
      <c r="O195" s="230"/>
      <c r="P195" s="231">
        <f>SUM(P196:P199)</f>
        <v>0</v>
      </c>
      <c r="Q195" s="230"/>
      <c r="R195" s="231">
        <f>SUM(R196:R199)</f>
        <v>0</v>
      </c>
      <c r="S195" s="230"/>
      <c r="T195" s="232">
        <f>SUM(T196:T199)</f>
        <v>0</v>
      </c>
      <c r="U195" s="11"/>
      <c r="V195" s="11"/>
      <c r="W195" s="11"/>
      <c r="X195" s="11"/>
      <c r="Y195" s="11"/>
      <c r="Z195" s="11"/>
      <c r="AA195" s="11"/>
      <c r="AB195" s="11"/>
      <c r="AC195" s="11"/>
      <c r="AD195" s="11"/>
      <c r="AE195" s="11"/>
      <c r="AR195" s="233" t="s">
        <v>80</v>
      </c>
      <c r="AT195" s="234" t="s">
        <v>71</v>
      </c>
      <c r="AU195" s="234" t="s">
        <v>72</v>
      </c>
      <c r="AY195" s="233" t="s">
        <v>203</v>
      </c>
      <c r="BK195" s="235">
        <f>SUM(BK196:BK199)</f>
        <v>0</v>
      </c>
    </row>
    <row r="196" s="2" customFormat="1" ht="16.5" customHeight="1">
      <c r="A196" s="36"/>
      <c r="B196" s="37"/>
      <c r="C196" s="236" t="s">
        <v>419</v>
      </c>
      <c r="D196" s="236" t="s">
        <v>204</v>
      </c>
      <c r="E196" s="237" t="s">
        <v>582</v>
      </c>
      <c r="F196" s="238" t="s">
        <v>1037</v>
      </c>
      <c r="G196" s="239" t="s">
        <v>311</v>
      </c>
      <c r="H196" s="240">
        <v>13.039999999999999</v>
      </c>
      <c r="I196" s="241"/>
      <c r="J196" s="240">
        <f>ROUND(I196*H196,2)</f>
        <v>0</v>
      </c>
      <c r="K196" s="238" t="s">
        <v>208</v>
      </c>
      <c r="L196" s="42"/>
      <c r="M196" s="242" t="s">
        <v>1</v>
      </c>
      <c r="N196" s="243" t="s">
        <v>37</v>
      </c>
      <c r="O196" s="89"/>
      <c r="P196" s="244">
        <f>O196*H196</f>
        <v>0</v>
      </c>
      <c r="Q196" s="244">
        <v>0</v>
      </c>
      <c r="R196" s="244">
        <f>Q196*H196</f>
        <v>0</v>
      </c>
      <c r="S196" s="244">
        <v>0</v>
      </c>
      <c r="T196" s="245">
        <f>S196*H196</f>
        <v>0</v>
      </c>
      <c r="U196" s="36"/>
      <c r="V196" s="36"/>
      <c r="W196" s="36"/>
      <c r="X196" s="36"/>
      <c r="Y196" s="36"/>
      <c r="Z196" s="36"/>
      <c r="AA196" s="36"/>
      <c r="AB196" s="36"/>
      <c r="AC196" s="36"/>
      <c r="AD196" s="36"/>
      <c r="AE196" s="36"/>
      <c r="AR196" s="246" t="s">
        <v>209</v>
      </c>
      <c r="AT196" s="246" t="s">
        <v>204</v>
      </c>
      <c r="AU196" s="246" t="s">
        <v>80</v>
      </c>
      <c r="AY196" s="15" t="s">
        <v>203</v>
      </c>
      <c r="BE196" s="247">
        <f>IF(N196="základní",J196,0)</f>
        <v>0</v>
      </c>
      <c r="BF196" s="247">
        <f>IF(N196="snížená",J196,0)</f>
        <v>0</v>
      </c>
      <c r="BG196" s="247">
        <f>IF(N196="zákl. přenesená",J196,0)</f>
        <v>0</v>
      </c>
      <c r="BH196" s="247">
        <f>IF(N196="sníž. přenesená",J196,0)</f>
        <v>0</v>
      </c>
      <c r="BI196" s="247">
        <f>IF(N196="nulová",J196,0)</f>
        <v>0</v>
      </c>
      <c r="BJ196" s="15" t="s">
        <v>80</v>
      </c>
      <c r="BK196" s="247">
        <f>ROUND(I196*H196,2)</f>
        <v>0</v>
      </c>
      <c r="BL196" s="15" t="s">
        <v>209</v>
      </c>
      <c r="BM196" s="246" t="s">
        <v>1219</v>
      </c>
    </row>
    <row r="197" s="2" customFormat="1">
      <c r="A197" s="36"/>
      <c r="B197" s="37"/>
      <c r="C197" s="38"/>
      <c r="D197" s="248" t="s">
        <v>211</v>
      </c>
      <c r="E197" s="38"/>
      <c r="F197" s="249" t="s">
        <v>546</v>
      </c>
      <c r="G197" s="38"/>
      <c r="H197" s="38"/>
      <c r="I197" s="152"/>
      <c r="J197" s="38"/>
      <c r="K197" s="38"/>
      <c r="L197" s="42"/>
      <c r="M197" s="250"/>
      <c r="N197" s="251"/>
      <c r="O197" s="89"/>
      <c r="P197" s="89"/>
      <c r="Q197" s="89"/>
      <c r="R197" s="89"/>
      <c r="S197" s="89"/>
      <c r="T197" s="90"/>
      <c r="U197" s="36"/>
      <c r="V197" s="36"/>
      <c r="W197" s="36"/>
      <c r="X197" s="36"/>
      <c r="Y197" s="36"/>
      <c r="Z197" s="36"/>
      <c r="AA197" s="36"/>
      <c r="AB197" s="36"/>
      <c r="AC197" s="36"/>
      <c r="AD197" s="36"/>
      <c r="AE197" s="36"/>
      <c r="AT197" s="15" t="s">
        <v>211</v>
      </c>
      <c r="AU197" s="15" t="s">
        <v>80</v>
      </c>
    </row>
    <row r="198" s="13" customFormat="1">
      <c r="A198" s="13"/>
      <c r="B198" s="267"/>
      <c r="C198" s="268"/>
      <c r="D198" s="248" t="s">
        <v>213</v>
      </c>
      <c r="E198" s="269" t="s">
        <v>1</v>
      </c>
      <c r="F198" s="270" t="s">
        <v>1039</v>
      </c>
      <c r="G198" s="268"/>
      <c r="H198" s="269" t="s">
        <v>1</v>
      </c>
      <c r="I198" s="271"/>
      <c r="J198" s="268"/>
      <c r="K198" s="268"/>
      <c r="L198" s="272"/>
      <c r="M198" s="273"/>
      <c r="N198" s="274"/>
      <c r="O198" s="274"/>
      <c r="P198" s="274"/>
      <c r="Q198" s="274"/>
      <c r="R198" s="274"/>
      <c r="S198" s="274"/>
      <c r="T198" s="275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76" t="s">
        <v>213</v>
      </c>
      <c r="AU198" s="276" t="s">
        <v>80</v>
      </c>
      <c r="AV198" s="13" t="s">
        <v>80</v>
      </c>
      <c r="AW198" s="13" t="s">
        <v>29</v>
      </c>
      <c r="AX198" s="13" t="s">
        <v>72</v>
      </c>
      <c r="AY198" s="276" t="s">
        <v>203</v>
      </c>
    </row>
    <row r="199" s="12" customFormat="1">
      <c r="A199" s="12"/>
      <c r="B199" s="252"/>
      <c r="C199" s="253"/>
      <c r="D199" s="248" t="s">
        <v>213</v>
      </c>
      <c r="E199" s="254" t="s">
        <v>423</v>
      </c>
      <c r="F199" s="255" t="s">
        <v>1220</v>
      </c>
      <c r="G199" s="253"/>
      <c r="H199" s="256">
        <v>13.039999999999999</v>
      </c>
      <c r="I199" s="257"/>
      <c r="J199" s="253"/>
      <c r="K199" s="253"/>
      <c r="L199" s="258"/>
      <c r="M199" s="259"/>
      <c r="N199" s="260"/>
      <c r="O199" s="260"/>
      <c r="P199" s="260"/>
      <c r="Q199" s="260"/>
      <c r="R199" s="260"/>
      <c r="S199" s="260"/>
      <c r="T199" s="261"/>
      <c r="U199" s="12"/>
      <c r="V199" s="12"/>
      <c r="W199" s="12"/>
      <c r="X199" s="12"/>
      <c r="Y199" s="12"/>
      <c r="Z199" s="12"/>
      <c r="AA199" s="12"/>
      <c r="AB199" s="12"/>
      <c r="AC199" s="12"/>
      <c r="AD199" s="12"/>
      <c r="AE199" s="12"/>
      <c r="AT199" s="262" t="s">
        <v>213</v>
      </c>
      <c r="AU199" s="262" t="s">
        <v>80</v>
      </c>
      <c r="AV199" s="12" t="s">
        <v>95</v>
      </c>
      <c r="AW199" s="12" t="s">
        <v>29</v>
      </c>
      <c r="AX199" s="12" t="s">
        <v>80</v>
      </c>
      <c r="AY199" s="262" t="s">
        <v>203</v>
      </c>
    </row>
    <row r="200" s="11" customFormat="1" ht="25.92" customHeight="1">
      <c r="A200" s="11"/>
      <c r="B200" s="222"/>
      <c r="C200" s="223"/>
      <c r="D200" s="224" t="s">
        <v>71</v>
      </c>
      <c r="E200" s="225" t="s">
        <v>275</v>
      </c>
      <c r="F200" s="225" t="s">
        <v>276</v>
      </c>
      <c r="G200" s="223"/>
      <c r="H200" s="223"/>
      <c r="I200" s="226"/>
      <c r="J200" s="227">
        <f>BK200</f>
        <v>0</v>
      </c>
      <c r="K200" s="223"/>
      <c r="L200" s="228"/>
      <c r="M200" s="229"/>
      <c r="N200" s="230"/>
      <c r="O200" s="230"/>
      <c r="P200" s="231">
        <f>SUM(P201:P214)</f>
        <v>0</v>
      </c>
      <c r="Q200" s="230"/>
      <c r="R200" s="231">
        <f>SUM(R201:R214)</f>
        <v>0</v>
      </c>
      <c r="S200" s="230"/>
      <c r="T200" s="232">
        <f>SUM(T201:T214)</f>
        <v>0</v>
      </c>
      <c r="U200" s="11"/>
      <c r="V200" s="11"/>
      <c r="W200" s="11"/>
      <c r="X200" s="11"/>
      <c r="Y200" s="11"/>
      <c r="Z200" s="11"/>
      <c r="AA200" s="11"/>
      <c r="AB200" s="11"/>
      <c r="AC200" s="11"/>
      <c r="AD200" s="11"/>
      <c r="AE200" s="11"/>
      <c r="AR200" s="233" t="s">
        <v>80</v>
      </c>
      <c r="AT200" s="234" t="s">
        <v>71</v>
      </c>
      <c r="AU200" s="234" t="s">
        <v>72</v>
      </c>
      <c r="AY200" s="233" t="s">
        <v>203</v>
      </c>
      <c r="BK200" s="235">
        <f>SUM(BK201:BK214)</f>
        <v>0</v>
      </c>
    </row>
    <row r="201" s="2" customFormat="1" ht="16.5" customHeight="1">
      <c r="A201" s="36"/>
      <c r="B201" s="37"/>
      <c r="C201" s="236" t="s">
        <v>425</v>
      </c>
      <c r="D201" s="236" t="s">
        <v>204</v>
      </c>
      <c r="E201" s="237" t="s">
        <v>1041</v>
      </c>
      <c r="F201" s="238" t="s">
        <v>1042</v>
      </c>
      <c r="G201" s="239" t="s">
        <v>325</v>
      </c>
      <c r="H201" s="240">
        <v>6</v>
      </c>
      <c r="I201" s="241"/>
      <c r="J201" s="240">
        <f>ROUND(I201*H201,2)</f>
        <v>0</v>
      </c>
      <c r="K201" s="238" t="s">
        <v>208</v>
      </c>
      <c r="L201" s="42"/>
      <c r="M201" s="242" t="s">
        <v>1</v>
      </c>
      <c r="N201" s="243" t="s">
        <v>37</v>
      </c>
      <c r="O201" s="89"/>
      <c r="P201" s="244">
        <f>O201*H201</f>
        <v>0</v>
      </c>
      <c r="Q201" s="244">
        <v>0</v>
      </c>
      <c r="R201" s="244">
        <f>Q201*H201</f>
        <v>0</v>
      </c>
      <c r="S201" s="244">
        <v>0</v>
      </c>
      <c r="T201" s="245">
        <f>S201*H201</f>
        <v>0</v>
      </c>
      <c r="U201" s="36"/>
      <c r="V201" s="36"/>
      <c r="W201" s="36"/>
      <c r="X201" s="36"/>
      <c r="Y201" s="36"/>
      <c r="Z201" s="36"/>
      <c r="AA201" s="36"/>
      <c r="AB201" s="36"/>
      <c r="AC201" s="36"/>
      <c r="AD201" s="36"/>
      <c r="AE201" s="36"/>
      <c r="AR201" s="246" t="s">
        <v>209</v>
      </c>
      <c r="AT201" s="246" t="s">
        <v>204</v>
      </c>
      <c r="AU201" s="246" t="s">
        <v>80</v>
      </c>
      <c r="AY201" s="15" t="s">
        <v>203</v>
      </c>
      <c r="BE201" s="247">
        <f>IF(N201="základní",J201,0)</f>
        <v>0</v>
      </c>
      <c r="BF201" s="247">
        <f>IF(N201="snížená",J201,0)</f>
        <v>0</v>
      </c>
      <c r="BG201" s="247">
        <f>IF(N201="zákl. přenesená",J201,0)</f>
        <v>0</v>
      </c>
      <c r="BH201" s="247">
        <f>IF(N201="sníž. přenesená",J201,0)</f>
        <v>0</v>
      </c>
      <c r="BI201" s="247">
        <f>IF(N201="nulová",J201,0)</f>
        <v>0</v>
      </c>
      <c r="BJ201" s="15" t="s">
        <v>80</v>
      </c>
      <c r="BK201" s="247">
        <f>ROUND(I201*H201,2)</f>
        <v>0</v>
      </c>
      <c r="BL201" s="15" t="s">
        <v>209</v>
      </c>
      <c r="BM201" s="246" t="s">
        <v>1221</v>
      </c>
    </row>
    <row r="202" s="2" customFormat="1">
      <c r="A202" s="36"/>
      <c r="B202" s="37"/>
      <c r="C202" s="38"/>
      <c r="D202" s="248" t="s">
        <v>211</v>
      </c>
      <c r="E202" s="38"/>
      <c r="F202" s="249" t="s">
        <v>1044</v>
      </c>
      <c r="G202" s="38"/>
      <c r="H202" s="38"/>
      <c r="I202" s="152"/>
      <c r="J202" s="38"/>
      <c r="K202" s="38"/>
      <c r="L202" s="42"/>
      <c r="M202" s="250"/>
      <c r="N202" s="251"/>
      <c r="O202" s="89"/>
      <c r="P202" s="89"/>
      <c r="Q202" s="89"/>
      <c r="R202" s="89"/>
      <c r="S202" s="89"/>
      <c r="T202" s="90"/>
      <c r="U202" s="36"/>
      <c r="V202" s="36"/>
      <c r="W202" s="36"/>
      <c r="X202" s="36"/>
      <c r="Y202" s="36"/>
      <c r="Z202" s="36"/>
      <c r="AA202" s="36"/>
      <c r="AB202" s="36"/>
      <c r="AC202" s="36"/>
      <c r="AD202" s="36"/>
      <c r="AE202" s="36"/>
      <c r="AT202" s="15" t="s">
        <v>211</v>
      </c>
      <c r="AU202" s="15" t="s">
        <v>80</v>
      </c>
    </row>
    <row r="203" s="12" customFormat="1">
      <c r="A203" s="12"/>
      <c r="B203" s="252"/>
      <c r="C203" s="253"/>
      <c r="D203" s="248" t="s">
        <v>213</v>
      </c>
      <c r="E203" s="254" t="s">
        <v>339</v>
      </c>
      <c r="F203" s="255" t="s">
        <v>1045</v>
      </c>
      <c r="G203" s="253"/>
      <c r="H203" s="256">
        <v>6</v>
      </c>
      <c r="I203" s="257"/>
      <c r="J203" s="253"/>
      <c r="K203" s="253"/>
      <c r="L203" s="258"/>
      <c r="M203" s="259"/>
      <c r="N203" s="260"/>
      <c r="O203" s="260"/>
      <c r="P203" s="260"/>
      <c r="Q203" s="260"/>
      <c r="R203" s="260"/>
      <c r="S203" s="260"/>
      <c r="T203" s="261"/>
      <c r="U203" s="12"/>
      <c r="V203" s="12"/>
      <c r="W203" s="12"/>
      <c r="X203" s="12"/>
      <c r="Y203" s="12"/>
      <c r="Z203" s="12"/>
      <c r="AA203" s="12"/>
      <c r="AB203" s="12"/>
      <c r="AC203" s="12"/>
      <c r="AD203" s="12"/>
      <c r="AE203" s="12"/>
      <c r="AT203" s="262" t="s">
        <v>213</v>
      </c>
      <c r="AU203" s="262" t="s">
        <v>80</v>
      </c>
      <c r="AV203" s="12" t="s">
        <v>95</v>
      </c>
      <c r="AW203" s="12" t="s">
        <v>29</v>
      </c>
      <c r="AX203" s="12" t="s">
        <v>80</v>
      </c>
      <c r="AY203" s="262" t="s">
        <v>203</v>
      </c>
    </row>
    <row r="204" s="2" customFormat="1" ht="16.5" customHeight="1">
      <c r="A204" s="36"/>
      <c r="B204" s="37"/>
      <c r="C204" s="236" t="s">
        <v>432</v>
      </c>
      <c r="D204" s="236" t="s">
        <v>204</v>
      </c>
      <c r="E204" s="237" t="s">
        <v>1046</v>
      </c>
      <c r="F204" s="238" t="s">
        <v>1047</v>
      </c>
      <c r="G204" s="239" t="s">
        <v>325</v>
      </c>
      <c r="H204" s="240">
        <v>15</v>
      </c>
      <c r="I204" s="241"/>
      <c r="J204" s="240">
        <f>ROUND(I204*H204,2)</f>
        <v>0</v>
      </c>
      <c r="K204" s="238" t="s">
        <v>208</v>
      </c>
      <c r="L204" s="42"/>
      <c r="M204" s="242" t="s">
        <v>1</v>
      </c>
      <c r="N204" s="243" t="s">
        <v>37</v>
      </c>
      <c r="O204" s="89"/>
      <c r="P204" s="244">
        <f>O204*H204</f>
        <v>0</v>
      </c>
      <c r="Q204" s="244">
        <v>0</v>
      </c>
      <c r="R204" s="244">
        <f>Q204*H204</f>
        <v>0</v>
      </c>
      <c r="S204" s="244">
        <v>0</v>
      </c>
      <c r="T204" s="245">
        <f>S204*H204</f>
        <v>0</v>
      </c>
      <c r="U204" s="36"/>
      <c r="V204" s="36"/>
      <c r="W204" s="36"/>
      <c r="X204" s="36"/>
      <c r="Y204" s="36"/>
      <c r="Z204" s="36"/>
      <c r="AA204" s="36"/>
      <c r="AB204" s="36"/>
      <c r="AC204" s="36"/>
      <c r="AD204" s="36"/>
      <c r="AE204" s="36"/>
      <c r="AR204" s="246" t="s">
        <v>209</v>
      </c>
      <c r="AT204" s="246" t="s">
        <v>204</v>
      </c>
      <c r="AU204" s="246" t="s">
        <v>80</v>
      </c>
      <c r="AY204" s="15" t="s">
        <v>203</v>
      </c>
      <c r="BE204" s="247">
        <f>IF(N204="základní",J204,0)</f>
        <v>0</v>
      </c>
      <c r="BF204" s="247">
        <f>IF(N204="snížená",J204,0)</f>
        <v>0</v>
      </c>
      <c r="BG204" s="247">
        <f>IF(N204="zákl. přenesená",J204,0)</f>
        <v>0</v>
      </c>
      <c r="BH204" s="247">
        <f>IF(N204="sníž. přenesená",J204,0)</f>
        <v>0</v>
      </c>
      <c r="BI204" s="247">
        <f>IF(N204="nulová",J204,0)</f>
        <v>0</v>
      </c>
      <c r="BJ204" s="15" t="s">
        <v>80</v>
      </c>
      <c r="BK204" s="247">
        <f>ROUND(I204*H204,2)</f>
        <v>0</v>
      </c>
      <c r="BL204" s="15" t="s">
        <v>209</v>
      </c>
      <c r="BM204" s="246" t="s">
        <v>1222</v>
      </c>
    </row>
    <row r="205" s="2" customFormat="1">
      <c r="A205" s="36"/>
      <c r="B205" s="37"/>
      <c r="C205" s="38"/>
      <c r="D205" s="248" t="s">
        <v>211</v>
      </c>
      <c r="E205" s="38"/>
      <c r="F205" s="249" t="s">
        <v>1049</v>
      </c>
      <c r="G205" s="38"/>
      <c r="H205" s="38"/>
      <c r="I205" s="152"/>
      <c r="J205" s="38"/>
      <c r="K205" s="38"/>
      <c r="L205" s="42"/>
      <c r="M205" s="250"/>
      <c r="N205" s="251"/>
      <c r="O205" s="89"/>
      <c r="P205" s="89"/>
      <c r="Q205" s="89"/>
      <c r="R205" s="89"/>
      <c r="S205" s="89"/>
      <c r="T205" s="90"/>
      <c r="U205" s="36"/>
      <c r="V205" s="36"/>
      <c r="W205" s="36"/>
      <c r="X205" s="36"/>
      <c r="Y205" s="36"/>
      <c r="Z205" s="36"/>
      <c r="AA205" s="36"/>
      <c r="AB205" s="36"/>
      <c r="AC205" s="36"/>
      <c r="AD205" s="36"/>
      <c r="AE205" s="36"/>
      <c r="AT205" s="15" t="s">
        <v>211</v>
      </c>
      <c r="AU205" s="15" t="s">
        <v>80</v>
      </c>
    </row>
    <row r="206" s="12" customFormat="1">
      <c r="A206" s="12"/>
      <c r="B206" s="252"/>
      <c r="C206" s="253"/>
      <c r="D206" s="248" t="s">
        <v>213</v>
      </c>
      <c r="E206" s="254" t="s">
        <v>328</v>
      </c>
      <c r="F206" s="255" t="s">
        <v>1050</v>
      </c>
      <c r="G206" s="253"/>
      <c r="H206" s="256">
        <v>15</v>
      </c>
      <c r="I206" s="257"/>
      <c r="J206" s="253"/>
      <c r="K206" s="253"/>
      <c r="L206" s="258"/>
      <c r="M206" s="259"/>
      <c r="N206" s="260"/>
      <c r="O206" s="260"/>
      <c r="P206" s="260"/>
      <c r="Q206" s="260"/>
      <c r="R206" s="260"/>
      <c r="S206" s="260"/>
      <c r="T206" s="261"/>
      <c r="U206" s="12"/>
      <c r="V206" s="12"/>
      <c r="W206" s="12"/>
      <c r="X206" s="12"/>
      <c r="Y206" s="12"/>
      <c r="Z206" s="12"/>
      <c r="AA206" s="12"/>
      <c r="AB206" s="12"/>
      <c r="AC206" s="12"/>
      <c r="AD206" s="12"/>
      <c r="AE206" s="12"/>
      <c r="AT206" s="262" t="s">
        <v>213</v>
      </c>
      <c r="AU206" s="262" t="s">
        <v>80</v>
      </c>
      <c r="AV206" s="12" t="s">
        <v>95</v>
      </c>
      <c r="AW206" s="12" t="s">
        <v>29</v>
      </c>
      <c r="AX206" s="12" t="s">
        <v>80</v>
      </c>
      <c r="AY206" s="262" t="s">
        <v>203</v>
      </c>
    </row>
    <row r="207" s="2" customFormat="1" ht="16.5" customHeight="1">
      <c r="A207" s="36"/>
      <c r="B207" s="37"/>
      <c r="C207" s="236" t="s">
        <v>7</v>
      </c>
      <c r="D207" s="236" t="s">
        <v>204</v>
      </c>
      <c r="E207" s="237" t="s">
        <v>1051</v>
      </c>
      <c r="F207" s="238" t="s">
        <v>1052</v>
      </c>
      <c r="G207" s="239" t="s">
        <v>325</v>
      </c>
      <c r="H207" s="240">
        <v>12</v>
      </c>
      <c r="I207" s="241"/>
      <c r="J207" s="240">
        <f>ROUND(I207*H207,2)</f>
        <v>0</v>
      </c>
      <c r="K207" s="238" t="s">
        <v>208</v>
      </c>
      <c r="L207" s="42"/>
      <c r="M207" s="242" t="s">
        <v>1</v>
      </c>
      <c r="N207" s="243" t="s">
        <v>37</v>
      </c>
      <c r="O207" s="89"/>
      <c r="P207" s="244">
        <f>O207*H207</f>
        <v>0</v>
      </c>
      <c r="Q207" s="244">
        <v>0</v>
      </c>
      <c r="R207" s="244">
        <f>Q207*H207</f>
        <v>0</v>
      </c>
      <c r="S207" s="244">
        <v>0</v>
      </c>
      <c r="T207" s="245">
        <f>S207*H207</f>
        <v>0</v>
      </c>
      <c r="U207" s="36"/>
      <c r="V207" s="36"/>
      <c r="W207" s="36"/>
      <c r="X207" s="36"/>
      <c r="Y207" s="36"/>
      <c r="Z207" s="36"/>
      <c r="AA207" s="36"/>
      <c r="AB207" s="36"/>
      <c r="AC207" s="36"/>
      <c r="AD207" s="36"/>
      <c r="AE207" s="36"/>
      <c r="AR207" s="246" t="s">
        <v>209</v>
      </c>
      <c r="AT207" s="246" t="s">
        <v>204</v>
      </c>
      <c r="AU207" s="246" t="s">
        <v>80</v>
      </c>
      <c r="AY207" s="15" t="s">
        <v>203</v>
      </c>
      <c r="BE207" s="247">
        <f>IF(N207="základní",J207,0)</f>
        <v>0</v>
      </c>
      <c r="BF207" s="247">
        <f>IF(N207="snížená",J207,0)</f>
        <v>0</v>
      </c>
      <c r="BG207" s="247">
        <f>IF(N207="zákl. přenesená",J207,0)</f>
        <v>0</v>
      </c>
      <c r="BH207" s="247">
        <f>IF(N207="sníž. přenesená",J207,0)</f>
        <v>0</v>
      </c>
      <c r="BI207" s="247">
        <f>IF(N207="nulová",J207,0)</f>
        <v>0</v>
      </c>
      <c r="BJ207" s="15" t="s">
        <v>80</v>
      </c>
      <c r="BK207" s="247">
        <f>ROUND(I207*H207,2)</f>
        <v>0</v>
      </c>
      <c r="BL207" s="15" t="s">
        <v>209</v>
      </c>
      <c r="BM207" s="246" t="s">
        <v>1223</v>
      </c>
    </row>
    <row r="208" s="2" customFormat="1">
      <c r="A208" s="36"/>
      <c r="B208" s="37"/>
      <c r="C208" s="38"/>
      <c r="D208" s="248" t="s">
        <v>211</v>
      </c>
      <c r="E208" s="38"/>
      <c r="F208" s="249" t="s">
        <v>594</v>
      </c>
      <c r="G208" s="38"/>
      <c r="H208" s="38"/>
      <c r="I208" s="152"/>
      <c r="J208" s="38"/>
      <c r="K208" s="38"/>
      <c r="L208" s="42"/>
      <c r="M208" s="250"/>
      <c r="N208" s="251"/>
      <c r="O208" s="89"/>
      <c r="P208" s="89"/>
      <c r="Q208" s="89"/>
      <c r="R208" s="89"/>
      <c r="S208" s="89"/>
      <c r="T208" s="90"/>
      <c r="U208" s="36"/>
      <c r="V208" s="36"/>
      <c r="W208" s="36"/>
      <c r="X208" s="36"/>
      <c r="Y208" s="36"/>
      <c r="Z208" s="36"/>
      <c r="AA208" s="36"/>
      <c r="AB208" s="36"/>
      <c r="AC208" s="36"/>
      <c r="AD208" s="36"/>
      <c r="AE208" s="36"/>
      <c r="AT208" s="15" t="s">
        <v>211</v>
      </c>
      <c r="AU208" s="15" t="s">
        <v>80</v>
      </c>
    </row>
    <row r="209" s="12" customFormat="1">
      <c r="A209" s="12"/>
      <c r="B209" s="252"/>
      <c r="C209" s="253"/>
      <c r="D209" s="248" t="s">
        <v>213</v>
      </c>
      <c r="E209" s="254" t="s">
        <v>333</v>
      </c>
      <c r="F209" s="255" t="s">
        <v>1054</v>
      </c>
      <c r="G209" s="253"/>
      <c r="H209" s="256">
        <v>12</v>
      </c>
      <c r="I209" s="257"/>
      <c r="J209" s="253"/>
      <c r="K209" s="253"/>
      <c r="L209" s="258"/>
      <c r="M209" s="259"/>
      <c r="N209" s="260"/>
      <c r="O209" s="260"/>
      <c r="P209" s="260"/>
      <c r="Q209" s="260"/>
      <c r="R209" s="260"/>
      <c r="S209" s="260"/>
      <c r="T209" s="261"/>
      <c r="U209" s="12"/>
      <c r="V209" s="12"/>
      <c r="W209" s="12"/>
      <c r="X209" s="12"/>
      <c r="Y209" s="12"/>
      <c r="Z209" s="12"/>
      <c r="AA209" s="12"/>
      <c r="AB209" s="12"/>
      <c r="AC209" s="12"/>
      <c r="AD209" s="12"/>
      <c r="AE209" s="12"/>
      <c r="AT209" s="262" t="s">
        <v>213</v>
      </c>
      <c r="AU209" s="262" t="s">
        <v>80</v>
      </c>
      <c r="AV209" s="12" t="s">
        <v>95</v>
      </c>
      <c r="AW209" s="12" t="s">
        <v>29</v>
      </c>
      <c r="AX209" s="12" t="s">
        <v>80</v>
      </c>
      <c r="AY209" s="262" t="s">
        <v>203</v>
      </c>
    </row>
    <row r="210" s="2" customFormat="1" ht="16.5" customHeight="1">
      <c r="A210" s="36"/>
      <c r="B210" s="37"/>
      <c r="C210" s="236" t="s">
        <v>449</v>
      </c>
      <c r="D210" s="236" t="s">
        <v>204</v>
      </c>
      <c r="E210" s="237" t="s">
        <v>898</v>
      </c>
      <c r="F210" s="238" t="s">
        <v>899</v>
      </c>
      <c r="G210" s="239" t="s">
        <v>311</v>
      </c>
      <c r="H210" s="240">
        <v>9.5</v>
      </c>
      <c r="I210" s="241"/>
      <c r="J210" s="240">
        <f>ROUND(I210*H210,2)</f>
        <v>0</v>
      </c>
      <c r="K210" s="238" t="s">
        <v>208</v>
      </c>
      <c r="L210" s="42"/>
      <c r="M210" s="242" t="s">
        <v>1</v>
      </c>
      <c r="N210" s="243" t="s">
        <v>37</v>
      </c>
      <c r="O210" s="89"/>
      <c r="P210" s="244">
        <f>O210*H210</f>
        <v>0</v>
      </c>
      <c r="Q210" s="244">
        <v>0</v>
      </c>
      <c r="R210" s="244">
        <f>Q210*H210</f>
        <v>0</v>
      </c>
      <c r="S210" s="244">
        <v>0</v>
      </c>
      <c r="T210" s="245">
        <f>S210*H210</f>
        <v>0</v>
      </c>
      <c r="U210" s="36"/>
      <c r="V210" s="36"/>
      <c r="W210" s="36"/>
      <c r="X210" s="36"/>
      <c r="Y210" s="36"/>
      <c r="Z210" s="36"/>
      <c r="AA210" s="36"/>
      <c r="AB210" s="36"/>
      <c r="AC210" s="36"/>
      <c r="AD210" s="36"/>
      <c r="AE210" s="36"/>
      <c r="AR210" s="246" t="s">
        <v>209</v>
      </c>
      <c r="AT210" s="246" t="s">
        <v>204</v>
      </c>
      <c r="AU210" s="246" t="s">
        <v>80</v>
      </c>
      <c r="AY210" s="15" t="s">
        <v>203</v>
      </c>
      <c r="BE210" s="247">
        <f>IF(N210="základní",J210,0)</f>
        <v>0</v>
      </c>
      <c r="BF210" s="247">
        <f>IF(N210="snížená",J210,0)</f>
        <v>0</v>
      </c>
      <c r="BG210" s="247">
        <f>IF(N210="zákl. přenesená",J210,0)</f>
        <v>0</v>
      </c>
      <c r="BH210" s="247">
        <f>IF(N210="sníž. přenesená",J210,0)</f>
        <v>0</v>
      </c>
      <c r="BI210" s="247">
        <f>IF(N210="nulová",J210,0)</f>
        <v>0</v>
      </c>
      <c r="BJ210" s="15" t="s">
        <v>80</v>
      </c>
      <c r="BK210" s="247">
        <f>ROUND(I210*H210,2)</f>
        <v>0</v>
      </c>
      <c r="BL210" s="15" t="s">
        <v>209</v>
      </c>
      <c r="BM210" s="246" t="s">
        <v>1224</v>
      </c>
    </row>
    <row r="211" s="2" customFormat="1">
      <c r="A211" s="36"/>
      <c r="B211" s="37"/>
      <c r="C211" s="38"/>
      <c r="D211" s="248" t="s">
        <v>211</v>
      </c>
      <c r="E211" s="38"/>
      <c r="F211" s="249" t="s">
        <v>901</v>
      </c>
      <c r="G211" s="38"/>
      <c r="H211" s="38"/>
      <c r="I211" s="152"/>
      <c r="J211" s="38"/>
      <c r="K211" s="38"/>
      <c r="L211" s="42"/>
      <c r="M211" s="250"/>
      <c r="N211" s="251"/>
      <c r="O211" s="89"/>
      <c r="P211" s="89"/>
      <c r="Q211" s="89"/>
      <c r="R211" s="89"/>
      <c r="S211" s="89"/>
      <c r="T211" s="90"/>
      <c r="U211" s="36"/>
      <c r="V211" s="36"/>
      <c r="W211" s="36"/>
      <c r="X211" s="36"/>
      <c r="Y211" s="36"/>
      <c r="Z211" s="36"/>
      <c r="AA211" s="36"/>
      <c r="AB211" s="36"/>
      <c r="AC211" s="36"/>
      <c r="AD211" s="36"/>
      <c r="AE211" s="36"/>
      <c r="AT211" s="15" t="s">
        <v>211</v>
      </c>
      <c r="AU211" s="15" t="s">
        <v>80</v>
      </c>
    </row>
    <row r="212" s="2" customFormat="1" ht="16.5" customHeight="1">
      <c r="A212" s="36"/>
      <c r="B212" s="37"/>
      <c r="C212" s="236" t="s">
        <v>457</v>
      </c>
      <c r="D212" s="236" t="s">
        <v>204</v>
      </c>
      <c r="E212" s="237" t="s">
        <v>1117</v>
      </c>
      <c r="F212" s="238" t="s">
        <v>1118</v>
      </c>
      <c r="G212" s="239" t="s">
        <v>325</v>
      </c>
      <c r="H212" s="240">
        <v>8.3499999999999996</v>
      </c>
      <c r="I212" s="241"/>
      <c r="J212" s="240">
        <f>ROUND(I212*H212,2)</f>
        <v>0</v>
      </c>
      <c r="K212" s="238" t="s">
        <v>208</v>
      </c>
      <c r="L212" s="42"/>
      <c r="M212" s="242" t="s">
        <v>1</v>
      </c>
      <c r="N212" s="243" t="s">
        <v>37</v>
      </c>
      <c r="O212" s="89"/>
      <c r="P212" s="244">
        <f>O212*H212</f>
        <v>0</v>
      </c>
      <c r="Q212" s="244">
        <v>0</v>
      </c>
      <c r="R212" s="244">
        <f>Q212*H212</f>
        <v>0</v>
      </c>
      <c r="S212" s="244">
        <v>0</v>
      </c>
      <c r="T212" s="245">
        <f>S212*H212</f>
        <v>0</v>
      </c>
      <c r="U212" s="36"/>
      <c r="V212" s="36"/>
      <c r="W212" s="36"/>
      <c r="X212" s="36"/>
      <c r="Y212" s="36"/>
      <c r="Z212" s="36"/>
      <c r="AA212" s="36"/>
      <c r="AB212" s="36"/>
      <c r="AC212" s="36"/>
      <c r="AD212" s="36"/>
      <c r="AE212" s="36"/>
      <c r="AR212" s="246" t="s">
        <v>209</v>
      </c>
      <c r="AT212" s="246" t="s">
        <v>204</v>
      </c>
      <c r="AU212" s="246" t="s">
        <v>80</v>
      </c>
      <c r="AY212" s="15" t="s">
        <v>203</v>
      </c>
      <c r="BE212" s="247">
        <f>IF(N212="základní",J212,0)</f>
        <v>0</v>
      </c>
      <c r="BF212" s="247">
        <f>IF(N212="snížená",J212,0)</f>
        <v>0</v>
      </c>
      <c r="BG212" s="247">
        <f>IF(N212="zákl. přenesená",J212,0)</f>
        <v>0</v>
      </c>
      <c r="BH212" s="247">
        <f>IF(N212="sníž. přenesená",J212,0)</f>
        <v>0</v>
      </c>
      <c r="BI212" s="247">
        <f>IF(N212="nulová",J212,0)</f>
        <v>0</v>
      </c>
      <c r="BJ212" s="15" t="s">
        <v>80</v>
      </c>
      <c r="BK212" s="247">
        <f>ROUND(I212*H212,2)</f>
        <v>0</v>
      </c>
      <c r="BL212" s="15" t="s">
        <v>209</v>
      </c>
      <c r="BM212" s="246" t="s">
        <v>1225</v>
      </c>
    </row>
    <row r="213" s="2" customFormat="1">
      <c r="A213" s="36"/>
      <c r="B213" s="37"/>
      <c r="C213" s="38"/>
      <c r="D213" s="248" t="s">
        <v>211</v>
      </c>
      <c r="E213" s="38"/>
      <c r="F213" s="249" t="s">
        <v>608</v>
      </c>
      <c r="G213" s="38"/>
      <c r="H213" s="38"/>
      <c r="I213" s="152"/>
      <c r="J213" s="38"/>
      <c r="K213" s="38"/>
      <c r="L213" s="42"/>
      <c r="M213" s="250"/>
      <c r="N213" s="251"/>
      <c r="O213" s="89"/>
      <c r="P213" s="89"/>
      <c r="Q213" s="89"/>
      <c r="R213" s="89"/>
      <c r="S213" s="89"/>
      <c r="T213" s="90"/>
      <c r="U213" s="36"/>
      <c r="V213" s="36"/>
      <c r="W213" s="36"/>
      <c r="X213" s="36"/>
      <c r="Y213" s="36"/>
      <c r="Z213" s="36"/>
      <c r="AA213" s="36"/>
      <c r="AB213" s="36"/>
      <c r="AC213" s="36"/>
      <c r="AD213" s="36"/>
      <c r="AE213" s="36"/>
      <c r="AT213" s="15" t="s">
        <v>211</v>
      </c>
      <c r="AU213" s="15" t="s">
        <v>80</v>
      </c>
    </row>
    <row r="214" s="12" customFormat="1">
      <c r="A214" s="12"/>
      <c r="B214" s="252"/>
      <c r="C214" s="253"/>
      <c r="D214" s="248" t="s">
        <v>213</v>
      </c>
      <c r="E214" s="254" t="s">
        <v>293</v>
      </c>
      <c r="F214" s="255" t="s">
        <v>1226</v>
      </c>
      <c r="G214" s="253"/>
      <c r="H214" s="256">
        <v>8.3499999999999996</v>
      </c>
      <c r="I214" s="257"/>
      <c r="J214" s="253"/>
      <c r="K214" s="253"/>
      <c r="L214" s="258"/>
      <c r="M214" s="263"/>
      <c r="N214" s="264"/>
      <c r="O214" s="264"/>
      <c r="P214" s="264"/>
      <c r="Q214" s="264"/>
      <c r="R214" s="264"/>
      <c r="S214" s="264"/>
      <c r="T214" s="265"/>
      <c r="U214" s="12"/>
      <c r="V214" s="12"/>
      <c r="W214" s="12"/>
      <c r="X214" s="12"/>
      <c r="Y214" s="12"/>
      <c r="Z214" s="12"/>
      <c r="AA214" s="12"/>
      <c r="AB214" s="12"/>
      <c r="AC214" s="12"/>
      <c r="AD214" s="12"/>
      <c r="AE214" s="12"/>
      <c r="AT214" s="262" t="s">
        <v>213</v>
      </c>
      <c r="AU214" s="262" t="s">
        <v>80</v>
      </c>
      <c r="AV214" s="12" t="s">
        <v>95</v>
      </c>
      <c r="AW214" s="12" t="s">
        <v>29</v>
      </c>
      <c r="AX214" s="12" t="s">
        <v>80</v>
      </c>
      <c r="AY214" s="262" t="s">
        <v>203</v>
      </c>
    </row>
    <row r="215" s="2" customFormat="1" ht="6.96" customHeight="1">
      <c r="A215" s="36"/>
      <c r="B215" s="64"/>
      <c r="C215" s="65"/>
      <c r="D215" s="65"/>
      <c r="E215" s="65"/>
      <c r="F215" s="65"/>
      <c r="G215" s="65"/>
      <c r="H215" s="65"/>
      <c r="I215" s="193"/>
      <c r="J215" s="65"/>
      <c r="K215" s="65"/>
      <c r="L215" s="42"/>
      <c r="M215" s="36"/>
      <c r="O215" s="36"/>
      <c r="P215" s="36"/>
      <c r="Q215" s="36"/>
      <c r="R215" s="36"/>
      <c r="S215" s="36"/>
      <c r="T215" s="36"/>
      <c r="U215" s="36"/>
      <c r="V215" s="36"/>
      <c r="W215" s="36"/>
      <c r="X215" s="36"/>
      <c r="Y215" s="36"/>
      <c r="Z215" s="36"/>
      <c r="AA215" s="36"/>
      <c r="AB215" s="36"/>
      <c r="AC215" s="36"/>
      <c r="AD215" s="36"/>
      <c r="AE215" s="36"/>
    </row>
  </sheetData>
  <sheetProtection sheet="1" autoFilter="0" formatColumns="0" formatRows="0" objects="1" scenarios="1" spinCount="100000" saltValue="YtjsxIFKyx6Fd4HHeYogFirB8er2A90rHnwc40QTHZurIDDQfwV7zgGHElr9R/ANw+K4FEKKgNjQqd/5KM5CZA==" hashValue="NcNvlV6L82KCPv7ufJEi/PX6uDf+tnx8q22J1Lf0E5JSHxlIQhEXww/qnSgNreV1BBxQyQ/ZMGOpfZLTWurzmA==" algorithmName="SHA-512" password="CC35"/>
  <autoFilter ref="C123:K214"/>
  <mergeCells count="12">
    <mergeCell ref="E7:H7"/>
    <mergeCell ref="E9:H9"/>
    <mergeCell ref="E11:H11"/>
    <mergeCell ref="E20:H20"/>
    <mergeCell ref="E29:H29"/>
    <mergeCell ref="E84:H84"/>
    <mergeCell ref="E86:H86"/>
    <mergeCell ref="E88:H88"/>
    <mergeCell ref="E112:H112"/>
    <mergeCell ref="E114:H114"/>
    <mergeCell ref="E116:H116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style="1" customWidth="1"/>
    <col min="2" max="2" width="1.67" style="1" customWidth="1"/>
    <col min="3" max="3" width="4.17" style="1" customWidth="1"/>
    <col min="4" max="4" width="4.33" style="1" customWidth="1"/>
    <col min="5" max="5" width="17.17" style="1" customWidth="1"/>
    <col min="6" max="6" width="100.83" style="1" customWidth="1"/>
    <col min="7" max="7" width="7" style="1" customWidth="1"/>
    <col min="8" max="8" width="11.5" style="1" customWidth="1"/>
    <col min="9" max="9" width="20.17" style="144" customWidth="1"/>
    <col min="10" max="10" width="20.17" style="1" customWidth="1"/>
    <col min="11" max="11" width="20.17" style="1" customWidth="1"/>
    <col min="12" max="12" width="9.33" style="1" customWidth="1"/>
    <col min="13" max="13" width="10.83" style="1" hidden="1" customWidth="1"/>
    <col min="14" max="14" width="9.33" style="1" hidden="1"/>
    <col min="15" max="15" width="14.17" style="1" hidden="1" customWidth="1"/>
    <col min="16" max="16" width="14.17" style="1" hidden="1" customWidth="1"/>
    <col min="17" max="17" width="14.17" style="1" hidden="1" customWidth="1"/>
    <col min="18" max="18" width="14.17" style="1" hidden="1" customWidth="1"/>
    <col min="19" max="19" width="14.17" style="1" hidden="1" customWidth="1"/>
    <col min="20" max="20" width="14.17" style="1" hidden="1" customWidth="1"/>
    <col min="21" max="21" width="16.33" style="1" hidden="1" customWidth="1"/>
    <col min="22" max="22" width="12.33" style="1" customWidth="1"/>
    <col min="23" max="23" width="16.33" style="1" customWidth="1"/>
    <col min="24" max="24" width="12.33" style="1" customWidth="1"/>
    <col min="25" max="25" width="15" style="1" customWidth="1"/>
    <col min="26" max="26" width="11" style="1" customWidth="1"/>
    <col min="27" max="27" width="15" style="1" customWidth="1"/>
    <col min="28" max="28" width="16.33" style="1" customWidth="1"/>
    <col min="29" max="29" width="11" style="1" customWidth="1"/>
    <col min="30" max="30" width="15" style="1" customWidth="1"/>
    <col min="31" max="31" width="16.33" style="1" customWidth="1"/>
    <col min="44" max="44" width="9.33" style="1" hidden="1"/>
    <col min="45" max="45" width="9.33" style="1" hidden="1"/>
    <col min="46" max="46" width="9.33" style="1" hidden="1"/>
    <col min="47" max="47" width="9.33" style="1" hidden="1"/>
    <col min="48" max="48" width="9.33" style="1" hidden="1"/>
    <col min="49" max="49" width="9.33" style="1" hidden="1"/>
    <col min="50" max="50" width="9.33" style="1" hidden="1"/>
    <col min="51" max="51" width="9.33" style="1" hidden="1"/>
    <col min="52" max="52" width="9.33" style="1" hidden="1"/>
    <col min="53" max="53" width="9.33" style="1" hidden="1"/>
    <col min="54" max="54" width="9.33" style="1" hidden="1"/>
    <col min="55" max="55" width="9.33" style="1" hidden="1"/>
    <col min="56" max="56" width="9.33" style="1" hidden="1"/>
    <col min="57" max="57" width="9.33" style="1" hidden="1"/>
    <col min="58" max="58" width="9.33" style="1" hidden="1"/>
    <col min="59" max="59" width="9.33" style="1" hidden="1"/>
    <col min="60" max="60" width="9.33" style="1" hidden="1"/>
    <col min="61" max="61" width="9.33" style="1" hidden="1"/>
    <col min="62" max="62" width="9.33" style="1" hidden="1"/>
    <col min="63" max="63" width="9.33" style="1" hidden="1"/>
    <col min="64" max="64" width="9.33" style="1" hidden="1"/>
    <col min="65" max="65" width="9.33" style="1" hidden="1"/>
  </cols>
  <sheetData>
    <row r="2" s="1" customFormat="1" ht="36.96" customHeight="1">
      <c r="I2" s="144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132</v>
      </c>
      <c r="AZ2" s="266" t="s">
        <v>250</v>
      </c>
      <c r="BA2" s="266" t="s">
        <v>250</v>
      </c>
      <c r="BB2" s="266" t="s">
        <v>1</v>
      </c>
      <c r="BC2" s="266" t="s">
        <v>449</v>
      </c>
      <c r="BD2" s="266" t="s">
        <v>95</v>
      </c>
    </row>
    <row r="3" s="1" customFormat="1" ht="6.96" customHeight="1">
      <c r="B3" s="145"/>
      <c r="C3" s="146"/>
      <c r="D3" s="146"/>
      <c r="E3" s="146"/>
      <c r="F3" s="146"/>
      <c r="G3" s="146"/>
      <c r="H3" s="146"/>
      <c r="I3" s="147"/>
      <c r="J3" s="146"/>
      <c r="K3" s="146"/>
      <c r="L3" s="18"/>
      <c r="AT3" s="15" t="s">
        <v>82</v>
      </c>
      <c r="AZ3" s="266" t="s">
        <v>1227</v>
      </c>
      <c r="BA3" s="266" t="s">
        <v>1227</v>
      </c>
      <c r="BB3" s="266" t="s">
        <v>1</v>
      </c>
      <c r="BC3" s="266" t="s">
        <v>1228</v>
      </c>
      <c r="BD3" s="266" t="s">
        <v>95</v>
      </c>
    </row>
    <row r="4" s="1" customFormat="1" ht="24.96" customHeight="1">
      <c r="B4" s="18"/>
      <c r="D4" s="148" t="s">
        <v>177</v>
      </c>
      <c r="I4" s="144"/>
      <c r="L4" s="18"/>
      <c r="M4" s="149" t="s">
        <v>10</v>
      </c>
      <c r="AT4" s="15" t="s">
        <v>4</v>
      </c>
      <c r="AZ4" s="266" t="s">
        <v>1229</v>
      </c>
      <c r="BA4" s="266" t="s">
        <v>1229</v>
      </c>
      <c r="BB4" s="266" t="s">
        <v>1</v>
      </c>
      <c r="BC4" s="266" t="s">
        <v>1230</v>
      </c>
      <c r="BD4" s="266" t="s">
        <v>95</v>
      </c>
    </row>
    <row r="5" s="1" customFormat="1" ht="6.96" customHeight="1">
      <c r="B5" s="18"/>
      <c r="I5" s="144"/>
      <c r="L5" s="18"/>
      <c r="AZ5" s="266" t="s">
        <v>293</v>
      </c>
      <c r="BA5" s="266" t="s">
        <v>293</v>
      </c>
      <c r="BB5" s="266" t="s">
        <v>1</v>
      </c>
      <c r="BC5" s="266" t="s">
        <v>961</v>
      </c>
      <c r="BD5" s="266" t="s">
        <v>95</v>
      </c>
    </row>
    <row r="6" s="1" customFormat="1" ht="12" customHeight="1">
      <c r="B6" s="18"/>
      <c r="D6" s="150" t="s">
        <v>15</v>
      </c>
      <c r="I6" s="144"/>
      <c r="L6" s="18"/>
      <c r="AZ6" s="266" t="s">
        <v>461</v>
      </c>
      <c r="BA6" s="266" t="s">
        <v>461</v>
      </c>
      <c r="BB6" s="266" t="s">
        <v>1</v>
      </c>
      <c r="BC6" s="266" t="s">
        <v>1060</v>
      </c>
      <c r="BD6" s="266" t="s">
        <v>95</v>
      </c>
    </row>
    <row r="7" s="1" customFormat="1" ht="16.5" customHeight="1">
      <c r="B7" s="18"/>
      <c r="E7" s="151" t="str">
        <f>'Rekapitulace stavby'!K6</f>
        <v>,,Úprava projektové dokumentace na stavbu Modernizace silnice II/298 Býšť - hranice kraje, km 9,700</v>
      </c>
      <c r="F7" s="150"/>
      <c r="G7" s="150"/>
      <c r="H7" s="150"/>
      <c r="I7" s="144"/>
      <c r="L7" s="18"/>
      <c r="AZ7" s="266" t="s">
        <v>1231</v>
      </c>
      <c r="BA7" s="266" t="s">
        <v>1231</v>
      </c>
      <c r="BB7" s="266" t="s">
        <v>1</v>
      </c>
      <c r="BC7" s="266" t="s">
        <v>221</v>
      </c>
      <c r="BD7" s="266" t="s">
        <v>95</v>
      </c>
    </row>
    <row r="8" s="1" customFormat="1" ht="12" customHeight="1">
      <c r="B8" s="18"/>
      <c r="D8" s="150" t="s">
        <v>178</v>
      </c>
      <c r="I8" s="144"/>
      <c r="L8" s="18"/>
      <c r="AZ8" s="266" t="s">
        <v>467</v>
      </c>
      <c r="BA8" s="266" t="s">
        <v>467</v>
      </c>
      <c r="BB8" s="266" t="s">
        <v>1</v>
      </c>
      <c r="BC8" s="266" t="s">
        <v>355</v>
      </c>
      <c r="BD8" s="266" t="s">
        <v>95</v>
      </c>
    </row>
    <row r="9" s="2" customFormat="1" ht="16.5" customHeight="1">
      <c r="A9" s="36"/>
      <c r="B9" s="42"/>
      <c r="C9" s="36"/>
      <c r="D9" s="36"/>
      <c r="E9" s="151" t="s">
        <v>967</v>
      </c>
      <c r="F9" s="36"/>
      <c r="G9" s="36"/>
      <c r="H9" s="36"/>
      <c r="I9" s="152"/>
      <c r="J9" s="36"/>
      <c r="K9" s="36"/>
      <c r="L9" s="61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  <c r="AZ9" s="266" t="s">
        <v>1061</v>
      </c>
      <c r="BA9" s="266" t="s">
        <v>1061</v>
      </c>
      <c r="BB9" s="266" t="s">
        <v>1</v>
      </c>
      <c r="BC9" s="266" t="s">
        <v>1232</v>
      </c>
      <c r="BD9" s="266" t="s">
        <v>95</v>
      </c>
    </row>
    <row r="10" s="2" customFormat="1" ht="12" customHeight="1">
      <c r="A10" s="36"/>
      <c r="B10" s="42"/>
      <c r="C10" s="36"/>
      <c r="D10" s="150" t="s">
        <v>302</v>
      </c>
      <c r="E10" s="36"/>
      <c r="F10" s="36"/>
      <c r="G10" s="36"/>
      <c r="H10" s="36"/>
      <c r="I10" s="152"/>
      <c r="J10" s="36"/>
      <c r="K10" s="36"/>
      <c r="L10" s="61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  <c r="AZ10" s="266" t="s">
        <v>1063</v>
      </c>
      <c r="BA10" s="266" t="s">
        <v>1063</v>
      </c>
      <c r="BB10" s="266" t="s">
        <v>1</v>
      </c>
      <c r="BC10" s="266" t="s">
        <v>1233</v>
      </c>
      <c r="BD10" s="266" t="s">
        <v>95</v>
      </c>
    </row>
    <row r="11" s="2" customFormat="1" ht="16.5" customHeight="1">
      <c r="A11" s="36"/>
      <c r="B11" s="42"/>
      <c r="C11" s="36"/>
      <c r="D11" s="36"/>
      <c r="E11" s="153" t="s">
        <v>1234</v>
      </c>
      <c r="F11" s="36"/>
      <c r="G11" s="36"/>
      <c r="H11" s="36"/>
      <c r="I11" s="152"/>
      <c r="J11" s="36"/>
      <c r="K11" s="36"/>
      <c r="L11" s="61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  <c r="AZ11" s="266" t="s">
        <v>417</v>
      </c>
      <c r="BA11" s="266" t="s">
        <v>417</v>
      </c>
      <c r="BB11" s="266" t="s">
        <v>1</v>
      </c>
      <c r="BC11" s="266" t="s">
        <v>1235</v>
      </c>
      <c r="BD11" s="266" t="s">
        <v>95</v>
      </c>
    </row>
    <row r="12" s="2" customFormat="1">
      <c r="A12" s="36"/>
      <c r="B12" s="42"/>
      <c r="C12" s="36"/>
      <c r="D12" s="36"/>
      <c r="E12" s="36"/>
      <c r="F12" s="36"/>
      <c r="G12" s="36"/>
      <c r="H12" s="36"/>
      <c r="I12" s="152"/>
      <c r="J12" s="36"/>
      <c r="K12" s="36"/>
      <c r="L12" s="61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  <c r="AZ12" s="266" t="s">
        <v>1066</v>
      </c>
      <c r="BA12" s="266" t="s">
        <v>1066</v>
      </c>
      <c r="BB12" s="266" t="s">
        <v>1</v>
      </c>
      <c r="BC12" s="266" t="s">
        <v>1236</v>
      </c>
      <c r="BD12" s="266" t="s">
        <v>95</v>
      </c>
    </row>
    <row r="13" s="2" customFormat="1" ht="12" customHeight="1">
      <c r="A13" s="36"/>
      <c r="B13" s="42"/>
      <c r="C13" s="36"/>
      <c r="D13" s="150" t="s">
        <v>17</v>
      </c>
      <c r="E13" s="36"/>
      <c r="F13" s="139" t="s">
        <v>1</v>
      </c>
      <c r="G13" s="36"/>
      <c r="H13" s="36"/>
      <c r="I13" s="154" t="s">
        <v>18</v>
      </c>
      <c r="J13" s="139" t="s">
        <v>1</v>
      </c>
      <c r="K13" s="36"/>
      <c r="L13" s="61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50" t="s">
        <v>19</v>
      </c>
      <c r="E14" s="36"/>
      <c r="F14" s="139" t="s">
        <v>20</v>
      </c>
      <c r="G14" s="36"/>
      <c r="H14" s="36"/>
      <c r="I14" s="154" t="s">
        <v>21</v>
      </c>
      <c r="J14" s="155" t="str">
        <f>'Rekapitulace stavby'!AN8</f>
        <v>7. 11. 2019</v>
      </c>
      <c r="K14" s="36"/>
      <c r="L14" s="61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21.84" customHeight="1">
      <c r="A15" s="36"/>
      <c r="B15" s="42"/>
      <c r="C15" s="36"/>
      <c r="D15" s="156" t="s">
        <v>180</v>
      </c>
      <c r="E15" s="36"/>
      <c r="F15" s="157" t="s">
        <v>971</v>
      </c>
      <c r="G15" s="36"/>
      <c r="H15" s="36"/>
      <c r="I15" s="158" t="s">
        <v>182</v>
      </c>
      <c r="J15" s="157" t="s">
        <v>183</v>
      </c>
      <c r="K15" s="36"/>
      <c r="L15" s="61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12" customHeight="1">
      <c r="A16" s="36"/>
      <c r="B16" s="42"/>
      <c r="C16" s="36"/>
      <c r="D16" s="150" t="s">
        <v>23</v>
      </c>
      <c r="E16" s="36"/>
      <c r="F16" s="36"/>
      <c r="G16" s="36"/>
      <c r="H16" s="36"/>
      <c r="I16" s="154" t="s">
        <v>24</v>
      </c>
      <c r="J16" s="139" t="str">
        <f>IF('Rekapitulace stavby'!AN10="","",'Rekapitulace stavby'!AN10)</f>
        <v/>
      </c>
      <c r="K16" s="36"/>
      <c r="L16" s="61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8" customHeight="1">
      <c r="A17" s="36"/>
      <c r="B17" s="42"/>
      <c r="C17" s="36"/>
      <c r="D17" s="36"/>
      <c r="E17" s="139" t="str">
        <f>IF('Rekapitulace stavby'!E11="","",'Rekapitulace stavby'!E11)</f>
        <v xml:space="preserve"> </v>
      </c>
      <c r="F17" s="36"/>
      <c r="G17" s="36"/>
      <c r="H17" s="36"/>
      <c r="I17" s="154" t="s">
        <v>25</v>
      </c>
      <c r="J17" s="139" t="str">
        <f>IF('Rekapitulace stavby'!AN11="","",'Rekapitulace stavby'!AN11)</f>
        <v/>
      </c>
      <c r="K17" s="36"/>
      <c r="L17" s="61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6.96" customHeight="1">
      <c r="A18" s="36"/>
      <c r="B18" s="42"/>
      <c r="C18" s="36"/>
      <c r="D18" s="36"/>
      <c r="E18" s="36"/>
      <c r="F18" s="36"/>
      <c r="G18" s="36"/>
      <c r="H18" s="36"/>
      <c r="I18" s="152"/>
      <c r="J18" s="36"/>
      <c r="K18" s="36"/>
      <c r="L18" s="61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12" customHeight="1">
      <c r="A19" s="36"/>
      <c r="B19" s="42"/>
      <c r="C19" s="36"/>
      <c r="D19" s="150" t="s">
        <v>26</v>
      </c>
      <c r="E19" s="36"/>
      <c r="F19" s="36"/>
      <c r="G19" s="36"/>
      <c r="H19" s="36"/>
      <c r="I19" s="154" t="s">
        <v>24</v>
      </c>
      <c r="J19" s="31" t="str">
        <f>'Rekapitulace stavby'!AN13</f>
        <v>Vyplň údaj</v>
      </c>
      <c r="K19" s="36"/>
      <c r="L19" s="61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8" customHeight="1">
      <c r="A20" s="36"/>
      <c r="B20" s="42"/>
      <c r="C20" s="36"/>
      <c r="D20" s="36"/>
      <c r="E20" s="31" t="str">
        <f>'Rekapitulace stavby'!E14</f>
        <v>Vyplň údaj</v>
      </c>
      <c r="F20" s="139"/>
      <c r="G20" s="139"/>
      <c r="H20" s="139"/>
      <c r="I20" s="154" t="s">
        <v>25</v>
      </c>
      <c r="J20" s="31" t="str">
        <f>'Rekapitulace stavby'!AN14</f>
        <v>Vyplň údaj</v>
      </c>
      <c r="K20" s="36"/>
      <c r="L20" s="61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6.96" customHeight="1">
      <c r="A21" s="36"/>
      <c r="B21" s="42"/>
      <c r="C21" s="36"/>
      <c r="D21" s="36"/>
      <c r="E21" s="36"/>
      <c r="F21" s="36"/>
      <c r="G21" s="36"/>
      <c r="H21" s="36"/>
      <c r="I21" s="152"/>
      <c r="J21" s="36"/>
      <c r="K21" s="36"/>
      <c r="L21" s="61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12" customHeight="1">
      <c r="A22" s="36"/>
      <c r="B22" s="42"/>
      <c r="C22" s="36"/>
      <c r="D22" s="150" t="s">
        <v>28</v>
      </c>
      <c r="E22" s="36"/>
      <c r="F22" s="36"/>
      <c r="G22" s="36"/>
      <c r="H22" s="36"/>
      <c r="I22" s="154" t="s">
        <v>24</v>
      </c>
      <c r="J22" s="139" t="str">
        <f>IF('Rekapitulace stavby'!AN16="","",'Rekapitulace stavby'!AN16)</f>
        <v/>
      </c>
      <c r="K22" s="36"/>
      <c r="L22" s="61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8" customHeight="1">
      <c r="A23" s="36"/>
      <c r="B23" s="42"/>
      <c r="C23" s="36"/>
      <c r="D23" s="36"/>
      <c r="E23" s="139" t="str">
        <f>IF('Rekapitulace stavby'!E17="","",'Rekapitulace stavby'!E17)</f>
        <v xml:space="preserve"> </v>
      </c>
      <c r="F23" s="36"/>
      <c r="G23" s="36"/>
      <c r="H23" s="36"/>
      <c r="I23" s="154" t="s">
        <v>25</v>
      </c>
      <c r="J23" s="139" t="str">
        <f>IF('Rekapitulace stavby'!AN17="","",'Rekapitulace stavby'!AN17)</f>
        <v/>
      </c>
      <c r="K23" s="36"/>
      <c r="L23" s="61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6.96" customHeight="1">
      <c r="A24" s="36"/>
      <c r="B24" s="42"/>
      <c r="C24" s="36"/>
      <c r="D24" s="36"/>
      <c r="E24" s="36"/>
      <c r="F24" s="36"/>
      <c r="G24" s="36"/>
      <c r="H24" s="36"/>
      <c r="I24" s="152"/>
      <c r="J24" s="36"/>
      <c r="K24" s="36"/>
      <c r="L24" s="61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12" customHeight="1">
      <c r="A25" s="36"/>
      <c r="B25" s="42"/>
      <c r="C25" s="36"/>
      <c r="D25" s="150" t="s">
        <v>30</v>
      </c>
      <c r="E25" s="36"/>
      <c r="F25" s="36"/>
      <c r="G25" s="36"/>
      <c r="H25" s="36"/>
      <c r="I25" s="154" t="s">
        <v>24</v>
      </c>
      <c r="J25" s="139" t="str">
        <f>IF('Rekapitulace stavby'!AN19="","",'Rekapitulace stavby'!AN19)</f>
        <v/>
      </c>
      <c r="K25" s="36"/>
      <c r="L25" s="61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8" customHeight="1">
      <c r="A26" s="36"/>
      <c r="B26" s="42"/>
      <c r="C26" s="36"/>
      <c r="D26" s="36"/>
      <c r="E26" s="139" t="str">
        <f>IF('Rekapitulace stavby'!E20="","",'Rekapitulace stavby'!E20)</f>
        <v xml:space="preserve"> </v>
      </c>
      <c r="F26" s="36"/>
      <c r="G26" s="36"/>
      <c r="H26" s="36"/>
      <c r="I26" s="154" t="s">
        <v>25</v>
      </c>
      <c r="J26" s="139" t="str">
        <f>IF('Rekapitulace stavby'!AN20="","",'Rekapitulace stavby'!AN20)</f>
        <v/>
      </c>
      <c r="K26" s="36"/>
      <c r="L26" s="61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2" customFormat="1" ht="6.96" customHeight="1">
      <c r="A27" s="36"/>
      <c r="B27" s="42"/>
      <c r="C27" s="36"/>
      <c r="D27" s="36"/>
      <c r="E27" s="36"/>
      <c r="F27" s="36"/>
      <c r="G27" s="36"/>
      <c r="H27" s="36"/>
      <c r="I27" s="152"/>
      <c r="J27" s="36"/>
      <c r="K27" s="36"/>
      <c r="L27" s="61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s="2" customFormat="1" ht="12" customHeight="1">
      <c r="A28" s="36"/>
      <c r="B28" s="42"/>
      <c r="C28" s="36"/>
      <c r="D28" s="150" t="s">
        <v>31</v>
      </c>
      <c r="E28" s="36"/>
      <c r="F28" s="36"/>
      <c r="G28" s="36"/>
      <c r="H28" s="36"/>
      <c r="I28" s="152"/>
      <c r="J28" s="36"/>
      <c r="K28" s="36"/>
      <c r="L28" s="61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8" customFormat="1" ht="16.5" customHeight="1">
      <c r="A29" s="159"/>
      <c r="B29" s="160"/>
      <c r="C29" s="159"/>
      <c r="D29" s="159"/>
      <c r="E29" s="161" t="s">
        <v>1</v>
      </c>
      <c r="F29" s="161"/>
      <c r="G29" s="161"/>
      <c r="H29" s="161"/>
      <c r="I29" s="162"/>
      <c r="J29" s="159"/>
      <c r="K29" s="159"/>
      <c r="L29" s="163"/>
      <c r="S29" s="159"/>
      <c r="T29" s="159"/>
      <c r="U29" s="159"/>
      <c r="V29" s="159"/>
      <c r="W29" s="159"/>
      <c r="X29" s="159"/>
      <c r="Y29" s="159"/>
      <c r="Z29" s="159"/>
      <c r="AA29" s="159"/>
      <c r="AB29" s="159"/>
      <c r="AC29" s="159"/>
      <c r="AD29" s="159"/>
      <c r="AE29" s="159"/>
    </row>
    <row r="30" s="2" customFormat="1" ht="6.96" customHeight="1">
      <c r="A30" s="36"/>
      <c r="B30" s="42"/>
      <c r="C30" s="36"/>
      <c r="D30" s="36"/>
      <c r="E30" s="36"/>
      <c r="F30" s="36"/>
      <c r="G30" s="36"/>
      <c r="H30" s="36"/>
      <c r="I30" s="152"/>
      <c r="J30" s="36"/>
      <c r="K30" s="36"/>
      <c r="L30" s="61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64"/>
      <c r="E31" s="164"/>
      <c r="F31" s="164"/>
      <c r="G31" s="164"/>
      <c r="H31" s="164"/>
      <c r="I31" s="165"/>
      <c r="J31" s="164"/>
      <c r="K31" s="164"/>
      <c r="L31" s="61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25.44" customHeight="1">
      <c r="A32" s="36"/>
      <c r="B32" s="42"/>
      <c r="C32" s="36"/>
      <c r="D32" s="166" t="s">
        <v>32</v>
      </c>
      <c r="E32" s="36"/>
      <c r="F32" s="36"/>
      <c r="G32" s="36"/>
      <c r="H32" s="36"/>
      <c r="I32" s="152"/>
      <c r="J32" s="167">
        <f>ROUND(J124, 2)</f>
        <v>0</v>
      </c>
      <c r="K32" s="36"/>
      <c r="L32" s="61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6.96" customHeight="1">
      <c r="A33" s="36"/>
      <c r="B33" s="42"/>
      <c r="C33" s="36"/>
      <c r="D33" s="164"/>
      <c r="E33" s="164"/>
      <c r="F33" s="164"/>
      <c r="G33" s="164"/>
      <c r="H33" s="164"/>
      <c r="I33" s="165"/>
      <c r="J33" s="164"/>
      <c r="K33" s="164"/>
      <c r="L33" s="61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36"/>
      <c r="F34" s="168" t="s">
        <v>34</v>
      </c>
      <c r="G34" s="36"/>
      <c r="H34" s="36"/>
      <c r="I34" s="169" t="s">
        <v>33</v>
      </c>
      <c r="J34" s="168" t="s">
        <v>35</v>
      </c>
      <c r="K34" s="36"/>
      <c r="L34" s="61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="2" customFormat="1" ht="14.4" customHeight="1">
      <c r="A35" s="36"/>
      <c r="B35" s="42"/>
      <c r="C35" s="36"/>
      <c r="D35" s="170" t="s">
        <v>36</v>
      </c>
      <c r="E35" s="150" t="s">
        <v>37</v>
      </c>
      <c r="F35" s="171">
        <f>ROUND((SUM(BE124:BE211)),  2)</f>
        <v>0</v>
      </c>
      <c r="G35" s="36"/>
      <c r="H35" s="36"/>
      <c r="I35" s="172">
        <v>0.20999999999999999</v>
      </c>
      <c r="J35" s="171">
        <f>ROUND(((SUM(BE124:BE211))*I35),  2)</f>
        <v>0</v>
      </c>
      <c r="K35" s="36"/>
      <c r="L35" s="61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="2" customFormat="1" ht="14.4" customHeight="1">
      <c r="A36" s="36"/>
      <c r="B36" s="42"/>
      <c r="C36" s="36"/>
      <c r="D36" s="36"/>
      <c r="E36" s="150" t="s">
        <v>38</v>
      </c>
      <c r="F36" s="171">
        <f>ROUND((SUM(BF124:BF211)),  2)</f>
        <v>0</v>
      </c>
      <c r="G36" s="36"/>
      <c r="H36" s="36"/>
      <c r="I36" s="172">
        <v>0.14999999999999999</v>
      </c>
      <c r="J36" s="171">
        <f>ROUND(((SUM(BF124:BF211))*I36),  2)</f>
        <v>0</v>
      </c>
      <c r="K36" s="36"/>
      <c r="L36" s="61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50" t="s">
        <v>39</v>
      </c>
      <c r="F37" s="171">
        <f>ROUND((SUM(BG124:BG211)),  2)</f>
        <v>0</v>
      </c>
      <c r="G37" s="36"/>
      <c r="H37" s="36"/>
      <c r="I37" s="172">
        <v>0.20999999999999999</v>
      </c>
      <c r="J37" s="171">
        <f>0</f>
        <v>0</v>
      </c>
      <c r="K37" s="36"/>
      <c r="L37" s="61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hidden="1" s="2" customFormat="1" ht="14.4" customHeight="1">
      <c r="A38" s="36"/>
      <c r="B38" s="42"/>
      <c r="C38" s="36"/>
      <c r="D38" s="36"/>
      <c r="E38" s="150" t="s">
        <v>40</v>
      </c>
      <c r="F38" s="171">
        <f>ROUND((SUM(BH124:BH211)),  2)</f>
        <v>0</v>
      </c>
      <c r="G38" s="36"/>
      <c r="H38" s="36"/>
      <c r="I38" s="172">
        <v>0.14999999999999999</v>
      </c>
      <c r="J38" s="171">
        <f>0</f>
        <v>0</v>
      </c>
      <c r="K38" s="36"/>
      <c r="L38" s="61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hidden="1" s="2" customFormat="1" ht="14.4" customHeight="1">
      <c r="A39" s="36"/>
      <c r="B39" s="42"/>
      <c r="C39" s="36"/>
      <c r="D39" s="36"/>
      <c r="E39" s="150" t="s">
        <v>41</v>
      </c>
      <c r="F39" s="171">
        <f>ROUND((SUM(BI124:BI211)),  2)</f>
        <v>0</v>
      </c>
      <c r="G39" s="36"/>
      <c r="H39" s="36"/>
      <c r="I39" s="172">
        <v>0</v>
      </c>
      <c r="J39" s="171">
        <f>0</f>
        <v>0</v>
      </c>
      <c r="K39" s="36"/>
      <c r="L39" s="61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6.96" customHeight="1">
      <c r="A40" s="36"/>
      <c r="B40" s="42"/>
      <c r="C40" s="36"/>
      <c r="D40" s="36"/>
      <c r="E40" s="36"/>
      <c r="F40" s="36"/>
      <c r="G40" s="36"/>
      <c r="H40" s="36"/>
      <c r="I40" s="152"/>
      <c r="J40" s="36"/>
      <c r="K40" s="36"/>
      <c r="L40" s="61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2" customFormat="1" ht="25.44" customHeight="1">
      <c r="A41" s="36"/>
      <c r="B41" s="42"/>
      <c r="C41" s="173"/>
      <c r="D41" s="174" t="s">
        <v>42</v>
      </c>
      <c r="E41" s="175"/>
      <c r="F41" s="175"/>
      <c r="G41" s="176" t="s">
        <v>43</v>
      </c>
      <c r="H41" s="177" t="s">
        <v>44</v>
      </c>
      <c r="I41" s="178"/>
      <c r="J41" s="179">
        <f>SUM(J32:J39)</f>
        <v>0</v>
      </c>
      <c r="K41" s="180"/>
      <c r="L41" s="61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s="2" customFormat="1" ht="14.4" customHeight="1">
      <c r="A42" s="36"/>
      <c r="B42" s="42"/>
      <c r="C42" s="36"/>
      <c r="D42" s="36"/>
      <c r="E42" s="36"/>
      <c r="F42" s="36"/>
      <c r="G42" s="36"/>
      <c r="H42" s="36"/>
      <c r="I42" s="152"/>
      <c r="J42" s="36"/>
      <c r="K42" s="36"/>
      <c r="L42" s="61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3" s="1" customFormat="1" ht="14.4" customHeight="1">
      <c r="B43" s="18"/>
      <c r="I43" s="144"/>
      <c r="L43" s="18"/>
    </row>
    <row r="44" s="1" customFormat="1" ht="14.4" customHeight="1">
      <c r="B44" s="18"/>
      <c r="I44" s="144"/>
      <c r="L44" s="18"/>
    </row>
    <row r="45" s="1" customFormat="1" ht="14.4" customHeight="1">
      <c r="B45" s="18"/>
      <c r="I45" s="144"/>
      <c r="L45" s="18"/>
    </row>
    <row r="46" s="1" customFormat="1" ht="14.4" customHeight="1">
      <c r="B46" s="18"/>
      <c r="I46" s="144"/>
      <c r="L46" s="18"/>
    </row>
    <row r="47" s="1" customFormat="1" ht="14.4" customHeight="1">
      <c r="B47" s="18"/>
      <c r="I47" s="144"/>
      <c r="L47" s="18"/>
    </row>
    <row r="48" s="1" customFormat="1" ht="14.4" customHeight="1">
      <c r="B48" s="18"/>
      <c r="I48" s="144"/>
      <c r="L48" s="18"/>
    </row>
    <row r="49" s="2" customFormat="1" ht="14.4" customHeight="1">
      <c r="B49" s="61"/>
      <c r="D49" s="181" t="s">
        <v>45</v>
      </c>
      <c r="E49" s="182"/>
      <c r="F49" s="182"/>
      <c r="G49" s="181" t="s">
        <v>46</v>
      </c>
      <c r="H49" s="182"/>
      <c r="I49" s="183"/>
      <c r="J49" s="182"/>
      <c r="K49" s="182"/>
      <c r="L49" s="61"/>
    </row>
    <row r="50">
      <c r="B50" s="18"/>
      <c r="L50" s="18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 s="2" customFormat="1">
      <c r="A60" s="36"/>
      <c r="B60" s="42"/>
      <c r="C60" s="36"/>
      <c r="D60" s="184" t="s">
        <v>47</v>
      </c>
      <c r="E60" s="185"/>
      <c r="F60" s="186" t="s">
        <v>48</v>
      </c>
      <c r="G60" s="184" t="s">
        <v>47</v>
      </c>
      <c r="H60" s="185"/>
      <c r="I60" s="187"/>
      <c r="J60" s="188" t="s">
        <v>48</v>
      </c>
      <c r="K60" s="185"/>
      <c r="L60" s="61"/>
      <c r="S60" s="36"/>
      <c r="T60" s="36"/>
      <c r="U60" s="36"/>
      <c r="V60" s="36"/>
      <c r="W60" s="36"/>
      <c r="X60" s="36"/>
      <c r="Y60" s="36"/>
      <c r="Z60" s="36"/>
      <c r="AA60" s="36"/>
      <c r="AB60" s="36"/>
      <c r="AC60" s="36"/>
      <c r="AD60" s="36"/>
      <c r="AE60" s="36"/>
    </row>
    <row r="61">
      <c r="B61" s="18"/>
      <c r="L61" s="18"/>
    </row>
    <row r="62">
      <c r="B62" s="18"/>
      <c r="L62" s="18"/>
    </row>
    <row r="63">
      <c r="B63" s="18"/>
      <c r="L63" s="18"/>
    </row>
    <row r="64" s="2" customFormat="1">
      <c r="A64" s="36"/>
      <c r="B64" s="42"/>
      <c r="C64" s="36"/>
      <c r="D64" s="181" t="s">
        <v>49</v>
      </c>
      <c r="E64" s="189"/>
      <c r="F64" s="189"/>
      <c r="G64" s="181" t="s">
        <v>50</v>
      </c>
      <c r="H64" s="189"/>
      <c r="I64" s="190"/>
      <c r="J64" s="189"/>
      <c r="K64" s="189"/>
      <c r="L64" s="61"/>
      <c r="S64" s="36"/>
      <c r="T64" s="36"/>
      <c r="U64" s="36"/>
      <c r="V64" s="36"/>
      <c r="W64" s="36"/>
      <c r="X64" s="36"/>
      <c r="Y64" s="36"/>
      <c r="Z64" s="36"/>
      <c r="AA64" s="36"/>
      <c r="AB64" s="36"/>
      <c r="AC64" s="36"/>
      <c r="AD64" s="36"/>
      <c r="AE64" s="36"/>
    </row>
    <row r="65">
      <c r="B65" s="18"/>
      <c r="L65" s="18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 s="2" customFormat="1">
      <c r="A75" s="36"/>
      <c r="B75" s="42"/>
      <c r="C75" s="36"/>
      <c r="D75" s="184" t="s">
        <v>47</v>
      </c>
      <c r="E75" s="185"/>
      <c r="F75" s="186" t="s">
        <v>48</v>
      </c>
      <c r="G75" s="184" t="s">
        <v>47</v>
      </c>
      <c r="H75" s="185"/>
      <c r="I75" s="187"/>
      <c r="J75" s="188" t="s">
        <v>48</v>
      </c>
      <c r="K75" s="185"/>
      <c r="L75" s="61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="2" customFormat="1" ht="14.4" customHeight="1">
      <c r="A76" s="36"/>
      <c r="B76" s="191"/>
      <c r="C76" s="192"/>
      <c r="D76" s="192"/>
      <c r="E76" s="192"/>
      <c r="F76" s="192"/>
      <c r="G76" s="192"/>
      <c r="H76" s="192"/>
      <c r="I76" s="193"/>
      <c r="J76" s="192"/>
      <c r="K76" s="192"/>
      <c r="L76" s="61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80" s="2" customFormat="1" ht="6.96" customHeight="1">
      <c r="A80" s="36"/>
      <c r="B80" s="194"/>
      <c r="C80" s="195"/>
      <c r="D80" s="195"/>
      <c r="E80" s="195"/>
      <c r="F80" s="195"/>
      <c r="G80" s="195"/>
      <c r="H80" s="195"/>
      <c r="I80" s="196"/>
      <c r="J80" s="195"/>
      <c r="K80" s="195"/>
      <c r="L80" s="61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="2" customFormat="1" ht="24.96" customHeight="1">
      <c r="A81" s="36"/>
      <c r="B81" s="37"/>
      <c r="C81" s="21" t="s">
        <v>184</v>
      </c>
      <c r="D81" s="38"/>
      <c r="E81" s="38"/>
      <c r="F81" s="38"/>
      <c r="G81" s="38"/>
      <c r="H81" s="38"/>
      <c r="I81" s="152"/>
      <c r="J81" s="38"/>
      <c r="K81" s="38"/>
      <c r="L81" s="61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6.96" customHeight="1">
      <c r="A82" s="36"/>
      <c r="B82" s="37"/>
      <c r="C82" s="38"/>
      <c r="D82" s="38"/>
      <c r="E82" s="38"/>
      <c r="F82" s="38"/>
      <c r="G82" s="38"/>
      <c r="H82" s="38"/>
      <c r="I82" s="152"/>
      <c r="J82" s="38"/>
      <c r="K82" s="38"/>
      <c r="L82" s="61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12" customHeight="1">
      <c r="A83" s="36"/>
      <c r="B83" s="37"/>
      <c r="C83" s="30" t="s">
        <v>15</v>
      </c>
      <c r="D83" s="38"/>
      <c r="E83" s="38"/>
      <c r="F83" s="38"/>
      <c r="G83" s="38"/>
      <c r="H83" s="38"/>
      <c r="I83" s="152"/>
      <c r="J83" s="38"/>
      <c r="K83" s="38"/>
      <c r="L83" s="61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6.5" customHeight="1">
      <c r="A84" s="36"/>
      <c r="B84" s="37"/>
      <c r="C84" s="38"/>
      <c r="D84" s="38"/>
      <c r="E84" s="197" t="str">
        <f>E7</f>
        <v>,,Úprava projektové dokumentace na stavbu Modernizace silnice II/298 Býšť - hranice kraje, km 9,700</v>
      </c>
      <c r="F84" s="30"/>
      <c r="G84" s="30"/>
      <c r="H84" s="30"/>
      <c r="I84" s="152"/>
      <c r="J84" s="38"/>
      <c r="K84" s="38"/>
      <c r="L84" s="61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1" customFormat="1" ht="12" customHeight="1">
      <c r="B85" s="19"/>
      <c r="C85" s="30" t="s">
        <v>178</v>
      </c>
      <c r="D85" s="20"/>
      <c r="E85" s="20"/>
      <c r="F85" s="20"/>
      <c r="G85" s="20"/>
      <c r="H85" s="20"/>
      <c r="I85" s="144"/>
      <c r="J85" s="20"/>
      <c r="K85" s="20"/>
      <c r="L85" s="18"/>
    </row>
    <row r="86" s="2" customFormat="1" ht="16.5" customHeight="1">
      <c r="A86" s="36"/>
      <c r="B86" s="37"/>
      <c r="C86" s="38"/>
      <c r="D86" s="38"/>
      <c r="E86" s="197" t="s">
        <v>967</v>
      </c>
      <c r="F86" s="38"/>
      <c r="G86" s="38"/>
      <c r="H86" s="38"/>
      <c r="I86" s="152"/>
      <c r="J86" s="38"/>
      <c r="K86" s="38"/>
      <c r="L86" s="61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="2" customFormat="1" ht="12" customHeight="1">
      <c r="A87" s="36"/>
      <c r="B87" s="37"/>
      <c r="C87" s="30" t="s">
        <v>302</v>
      </c>
      <c r="D87" s="38"/>
      <c r="E87" s="38"/>
      <c r="F87" s="38"/>
      <c r="G87" s="38"/>
      <c r="H87" s="38"/>
      <c r="I87" s="152"/>
      <c r="J87" s="38"/>
      <c r="K87" s="38"/>
      <c r="L87" s="61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2" customFormat="1" ht="16.5" customHeight="1">
      <c r="A88" s="36"/>
      <c r="B88" s="37"/>
      <c r="C88" s="38"/>
      <c r="D88" s="38"/>
      <c r="E88" s="74" t="str">
        <f>E11</f>
        <v>SO 141.5 - Propustek 5 v km 4,732 99 - způsobilé výdaje na hlavní aktivitu projektu</v>
      </c>
      <c r="F88" s="38"/>
      <c r="G88" s="38"/>
      <c r="H88" s="38"/>
      <c r="I88" s="152"/>
      <c r="J88" s="38"/>
      <c r="K88" s="38"/>
      <c r="L88" s="61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="2" customFormat="1" ht="6.96" customHeight="1">
      <c r="A89" s="36"/>
      <c r="B89" s="37"/>
      <c r="C89" s="38"/>
      <c r="D89" s="38"/>
      <c r="E89" s="38"/>
      <c r="F89" s="38"/>
      <c r="G89" s="38"/>
      <c r="H89" s="38"/>
      <c r="I89" s="152"/>
      <c r="J89" s="38"/>
      <c r="K89" s="38"/>
      <c r="L89" s="61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="2" customFormat="1" ht="12" customHeight="1">
      <c r="A90" s="36"/>
      <c r="B90" s="37"/>
      <c r="C90" s="30" t="s">
        <v>19</v>
      </c>
      <c r="D90" s="38"/>
      <c r="E90" s="38"/>
      <c r="F90" s="25" t="str">
        <f>F14</f>
        <v xml:space="preserve"> </v>
      </c>
      <c r="G90" s="38"/>
      <c r="H90" s="38"/>
      <c r="I90" s="154" t="s">
        <v>21</v>
      </c>
      <c r="J90" s="77" t="str">
        <f>IF(J14="","",J14)</f>
        <v>7. 11. 2019</v>
      </c>
      <c r="K90" s="38"/>
      <c r="L90" s="61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="2" customFormat="1" ht="6.96" customHeight="1">
      <c r="A91" s="36"/>
      <c r="B91" s="37"/>
      <c r="C91" s="38"/>
      <c r="D91" s="38"/>
      <c r="E91" s="38"/>
      <c r="F91" s="38"/>
      <c r="G91" s="38"/>
      <c r="H91" s="38"/>
      <c r="I91" s="152"/>
      <c r="J91" s="38"/>
      <c r="K91" s="38"/>
      <c r="L91" s="61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="2" customFormat="1" ht="15.15" customHeight="1">
      <c r="A92" s="36"/>
      <c r="B92" s="37"/>
      <c r="C92" s="30" t="s">
        <v>23</v>
      </c>
      <c r="D92" s="38"/>
      <c r="E92" s="38"/>
      <c r="F92" s="25" t="str">
        <f>E17</f>
        <v xml:space="preserve"> </v>
      </c>
      <c r="G92" s="38"/>
      <c r="H92" s="38"/>
      <c r="I92" s="154" t="s">
        <v>28</v>
      </c>
      <c r="J92" s="34" t="str">
        <f>E23</f>
        <v xml:space="preserve"> </v>
      </c>
      <c r="K92" s="38"/>
      <c r="L92" s="61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="2" customFormat="1" ht="15.15" customHeight="1">
      <c r="A93" s="36"/>
      <c r="B93" s="37"/>
      <c r="C93" s="30" t="s">
        <v>26</v>
      </c>
      <c r="D93" s="38"/>
      <c r="E93" s="38"/>
      <c r="F93" s="25" t="str">
        <f>IF(E20="","",E20)</f>
        <v>Vyplň údaj</v>
      </c>
      <c r="G93" s="38"/>
      <c r="H93" s="38"/>
      <c r="I93" s="154" t="s">
        <v>30</v>
      </c>
      <c r="J93" s="34" t="str">
        <f>E26</f>
        <v xml:space="preserve"> </v>
      </c>
      <c r="K93" s="38"/>
      <c r="L93" s="61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="2" customFormat="1" ht="10.32" customHeight="1">
      <c r="A94" s="36"/>
      <c r="B94" s="37"/>
      <c r="C94" s="38"/>
      <c r="D94" s="38"/>
      <c r="E94" s="38"/>
      <c r="F94" s="38"/>
      <c r="G94" s="38"/>
      <c r="H94" s="38"/>
      <c r="I94" s="152"/>
      <c r="J94" s="38"/>
      <c r="K94" s="38"/>
      <c r="L94" s="61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="2" customFormat="1" ht="29.28" customHeight="1">
      <c r="A95" s="36"/>
      <c r="B95" s="37"/>
      <c r="C95" s="198" t="s">
        <v>185</v>
      </c>
      <c r="D95" s="199"/>
      <c r="E95" s="199"/>
      <c r="F95" s="199"/>
      <c r="G95" s="199"/>
      <c r="H95" s="199"/>
      <c r="I95" s="200"/>
      <c r="J95" s="201" t="s">
        <v>186</v>
      </c>
      <c r="K95" s="199"/>
      <c r="L95" s="61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="2" customFormat="1" ht="10.32" customHeight="1">
      <c r="A96" s="36"/>
      <c r="B96" s="37"/>
      <c r="C96" s="38"/>
      <c r="D96" s="38"/>
      <c r="E96" s="38"/>
      <c r="F96" s="38"/>
      <c r="G96" s="38"/>
      <c r="H96" s="38"/>
      <c r="I96" s="152"/>
      <c r="J96" s="38"/>
      <c r="K96" s="38"/>
      <c r="L96" s="61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</row>
    <row r="97" s="2" customFormat="1" ht="22.8" customHeight="1">
      <c r="A97" s="36"/>
      <c r="B97" s="37"/>
      <c r="C97" s="202" t="s">
        <v>187</v>
      </c>
      <c r="D97" s="38"/>
      <c r="E97" s="38"/>
      <c r="F97" s="38"/>
      <c r="G97" s="38"/>
      <c r="H97" s="38"/>
      <c r="I97" s="152"/>
      <c r="J97" s="108">
        <f>J124</f>
        <v>0</v>
      </c>
      <c r="K97" s="38"/>
      <c r="L97" s="61"/>
      <c r="S97" s="36"/>
      <c r="T97" s="36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U97" s="15" t="s">
        <v>82</v>
      </c>
    </row>
    <row r="98" s="9" customFormat="1" ht="24.96" customHeight="1">
      <c r="A98" s="9"/>
      <c r="B98" s="203"/>
      <c r="C98" s="204"/>
      <c r="D98" s="205" t="s">
        <v>188</v>
      </c>
      <c r="E98" s="206"/>
      <c r="F98" s="206"/>
      <c r="G98" s="206"/>
      <c r="H98" s="206"/>
      <c r="I98" s="207"/>
      <c r="J98" s="208">
        <f>J125</f>
        <v>0</v>
      </c>
      <c r="K98" s="204"/>
      <c r="L98" s="209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9" customFormat="1" ht="24.96" customHeight="1">
      <c r="A99" s="9"/>
      <c r="B99" s="203"/>
      <c r="C99" s="204"/>
      <c r="D99" s="205" t="s">
        <v>253</v>
      </c>
      <c r="E99" s="206"/>
      <c r="F99" s="206"/>
      <c r="G99" s="206"/>
      <c r="H99" s="206"/>
      <c r="I99" s="207"/>
      <c r="J99" s="208">
        <f>J137</f>
        <v>0</v>
      </c>
      <c r="K99" s="204"/>
      <c r="L99" s="209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203"/>
      <c r="C100" s="204"/>
      <c r="D100" s="205" t="s">
        <v>490</v>
      </c>
      <c r="E100" s="206"/>
      <c r="F100" s="206"/>
      <c r="G100" s="206"/>
      <c r="H100" s="206"/>
      <c r="I100" s="207"/>
      <c r="J100" s="208">
        <f>J159</f>
        <v>0</v>
      </c>
      <c r="K100" s="204"/>
      <c r="L100" s="209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9" customFormat="1" ht="24.96" customHeight="1">
      <c r="A101" s="9"/>
      <c r="B101" s="203"/>
      <c r="C101" s="204"/>
      <c r="D101" s="205" t="s">
        <v>491</v>
      </c>
      <c r="E101" s="206"/>
      <c r="F101" s="206"/>
      <c r="G101" s="206"/>
      <c r="H101" s="206"/>
      <c r="I101" s="207"/>
      <c r="J101" s="208">
        <f>J181</f>
        <v>0</v>
      </c>
      <c r="K101" s="204"/>
      <c r="L101" s="209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9" customFormat="1" ht="24.96" customHeight="1">
      <c r="A102" s="9"/>
      <c r="B102" s="203"/>
      <c r="C102" s="204"/>
      <c r="D102" s="205" t="s">
        <v>254</v>
      </c>
      <c r="E102" s="206"/>
      <c r="F102" s="206"/>
      <c r="G102" s="206"/>
      <c r="H102" s="206"/>
      <c r="I102" s="207"/>
      <c r="J102" s="208">
        <f>J192</f>
        <v>0</v>
      </c>
      <c r="K102" s="204"/>
      <c r="L102" s="209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2" customFormat="1" ht="21.84" customHeight="1">
      <c r="A103" s="36"/>
      <c r="B103" s="37"/>
      <c r="C103" s="38"/>
      <c r="D103" s="38"/>
      <c r="E103" s="38"/>
      <c r="F103" s="38"/>
      <c r="G103" s="38"/>
      <c r="H103" s="38"/>
      <c r="I103" s="152"/>
      <c r="J103" s="38"/>
      <c r="K103" s="38"/>
      <c r="L103" s="61"/>
      <c r="S103" s="36"/>
      <c r="T103" s="36"/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</row>
    <row r="104" s="2" customFormat="1" ht="6.96" customHeight="1">
      <c r="A104" s="36"/>
      <c r="B104" s="64"/>
      <c r="C104" s="65"/>
      <c r="D104" s="65"/>
      <c r="E104" s="65"/>
      <c r="F104" s="65"/>
      <c r="G104" s="65"/>
      <c r="H104" s="65"/>
      <c r="I104" s="193"/>
      <c r="J104" s="65"/>
      <c r="K104" s="65"/>
      <c r="L104" s="61"/>
      <c r="S104" s="36"/>
      <c r="T104" s="36"/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</row>
    <row r="108" s="2" customFormat="1" ht="6.96" customHeight="1">
      <c r="A108" s="36"/>
      <c r="B108" s="66"/>
      <c r="C108" s="67"/>
      <c r="D108" s="67"/>
      <c r="E108" s="67"/>
      <c r="F108" s="67"/>
      <c r="G108" s="67"/>
      <c r="H108" s="67"/>
      <c r="I108" s="196"/>
      <c r="J108" s="67"/>
      <c r="K108" s="67"/>
      <c r="L108" s="61"/>
      <c r="S108" s="36"/>
      <c r="T108" s="36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</row>
    <row r="109" s="2" customFormat="1" ht="24.96" customHeight="1">
      <c r="A109" s="36"/>
      <c r="B109" s="37"/>
      <c r="C109" s="21" t="s">
        <v>189</v>
      </c>
      <c r="D109" s="38"/>
      <c r="E109" s="38"/>
      <c r="F109" s="38"/>
      <c r="G109" s="38"/>
      <c r="H109" s="38"/>
      <c r="I109" s="152"/>
      <c r="J109" s="38"/>
      <c r="K109" s="38"/>
      <c r="L109" s="61"/>
      <c r="S109" s="36"/>
      <c r="T109" s="36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</row>
    <row r="110" s="2" customFormat="1" ht="6.96" customHeight="1">
      <c r="A110" s="36"/>
      <c r="B110" s="37"/>
      <c r="C110" s="38"/>
      <c r="D110" s="38"/>
      <c r="E110" s="38"/>
      <c r="F110" s="38"/>
      <c r="G110" s="38"/>
      <c r="H110" s="38"/>
      <c r="I110" s="152"/>
      <c r="J110" s="38"/>
      <c r="K110" s="38"/>
      <c r="L110" s="61"/>
      <c r="S110" s="36"/>
      <c r="T110" s="36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</row>
    <row r="111" s="2" customFormat="1" ht="12" customHeight="1">
      <c r="A111" s="36"/>
      <c r="B111" s="37"/>
      <c r="C111" s="30" t="s">
        <v>15</v>
      </c>
      <c r="D111" s="38"/>
      <c r="E111" s="38"/>
      <c r="F111" s="38"/>
      <c r="G111" s="38"/>
      <c r="H111" s="38"/>
      <c r="I111" s="152"/>
      <c r="J111" s="38"/>
      <c r="K111" s="38"/>
      <c r="L111" s="61"/>
      <c r="S111" s="36"/>
      <c r="T111" s="36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</row>
    <row r="112" s="2" customFormat="1" ht="16.5" customHeight="1">
      <c r="A112" s="36"/>
      <c r="B112" s="37"/>
      <c r="C112" s="38"/>
      <c r="D112" s="38"/>
      <c r="E112" s="197" t="str">
        <f>E7</f>
        <v>,,Úprava projektové dokumentace na stavbu Modernizace silnice II/298 Býšť - hranice kraje, km 9,700</v>
      </c>
      <c r="F112" s="30"/>
      <c r="G112" s="30"/>
      <c r="H112" s="30"/>
      <c r="I112" s="152"/>
      <c r="J112" s="38"/>
      <c r="K112" s="38"/>
      <c r="L112" s="61"/>
      <c r="S112" s="36"/>
      <c r="T112" s="36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</row>
    <row r="113" s="1" customFormat="1" ht="12" customHeight="1">
      <c r="B113" s="19"/>
      <c r="C113" s="30" t="s">
        <v>178</v>
      </c>
      <c r="D113" s="20"/>
      <c r="E113" s="20"/>
      <c r="F113" s="20"/>
      <c r="G113" s="20"/>
      <c r="H113" s="20"/>
      <c r="I113" s="144"/>
      <c r="J113" s="20"/>
      <c r="K113" s="20"/>
      <c r="L113" s="18"/>
    </row>
    <row r="114" s="2" customFormat="1" ht="16.5" customHeight="1">
      <c r="A114" s="36"/>
      <c r="B114" s="37"/>
      <c r="C114" s="38"/>
      <c r="D114" s="38"/>
      <c r="E114" s="197" t="s">
        <v>967</v>
      </c>
      <c r="F114" s="38"/>
      <c r="G114" s="38"/>
      <c r="H114" s="38"/>
      <c r="I114" s="152"/>
      <c r="J114" s="38"/>
      <c r="K114" s="38"/>
      <c r="L114" s="61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</row>
    <row r="115" s="2" customFormat="1" ht="12" customHeight="1">
      <c r="A115" s="36"/>
      <c r="B115" s="37"/>
      <c r="C115" s="30" t="s">
        <v>302</v>
      </c>
      <c r="D115" s="38"/>
      <c r="E115" s="38"/>
      <c r="F115" s="38"/>
      <c r="G115" s="38"/>
      <c r="H115" s="38"/>
      <c r="I115" s="152"/>
      <c r="J115" s="38"/>
      <c r="K115" s="38"/>
      <c r="L115" s="61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</row>
    <row r="116" s="2" customFormat="1" ht="16.5" customHeight="1">
      <c r="A116" s="36"/>
      <c r="B116" s="37"/>
      <c r="C116" s="38"/>
      <c r="D116" s="38"/>
      <c r="E116" s="74" t="str">
        <f>E11</f>
        <v>SO 141.5 - Propustek 5 v km 4,732 99 - způsobilé výdaje na hlavní aktivitu projektu</v>
      </c>
      <c r="F116" s="38"/>
      <c r="G116" s="38"/>
      <c r="H116" s="38"/>
      <c r="I116" s="152"/>
      <c r="J116" s="38"/>
      <c r="K116" s="38"/>
      <c r="L116" s="61"/>
      <c r="S116" s="36"/>
      <c r="T116" s="36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</row>
    <row r="117" s="2" customFormat="1" ht="6.96" customHeight="1">
      <c r="A117" s="36"/>
      <c r="B117" s="37"/>
      <c r="C117" s="38"/>
      <c r="D117" s="38"/>
      <c r="E117" s="38"/>
      <c r="F117" s="38"/>
      <c r="G117" s="38"/>
      <c r="H117" s="38"/>
      <c r="I117" s="152"/>
      <c r="J117" s="38"/>
      <c r="K117" s="38"/>
      <c r="L117" s="61"/>
      <c r="S117" s="36"/>
      <c r="T117" s="36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</row>
    <row r="118" s="2" customFormat="1" ht="12" customHeight="1">
      <c r="A118" s="36"/>
      <c r="B118" s="37"/>
      <c r="C118" s="30" t="s">
        <v>19</v>
      </c>
      <c r="D118" s="38"/>
      <c r="E118" s="38"/>
      <c r="F118" s="25" t="str">
        <f>F14</f>
        <v xml:space="preserve"> </v>
      </c>
      <c r="G118" s="38"/>
      <c r="H118" s="38"/>
      <c r="I118" s="154" t="s">
        <v>21</v>
      </c>
      <c r="J118" s="77" t="str">
        <f>IF(J14="","",J14)</f>
        <v>7. 11. 2019</v>
      </c>
      <c r="K118" s="38"/>
      <c r="L118" s="61"/>
      <c r="S118" s="36"/>
      <c r="T118" s="36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</row>
    <row r="119" s="2" customFormat="1" ht="6.96" customHeight="1">
      <c r="A119" s="36"/>
      <c r="B119" s="37"/>
      <c r="C119" s="38"/>
      <c r="D119" s="38"/>
      <c r="E119" s="38"/>
      <c r="F119" s="38"/>
      <c r="G119" s="38"/>
      <c r="H119" s="38"/>
      <c r="I119" s="152"/>
      <c r="J119" s="38"/>
      <c r="K119" s="38"/>
      <c r="L119" s="61"/>
      <c r="S119" s="36"/>
      <c r="T119" s="36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</row>
    <row r="120" s="2" customFormat="1" ht="15.15" customHeight="1">
      <c r="A120" s="36"/>
      <c r="B120" s="37"/>
      <c r="C120" s="30" t="s">
        <v>23</v>
      </c>
      <c r="D120" s="38"/>
      <c r="E120" s="38"/>
      <c r="F120" s="25" t="str">
        <f>E17</f>
        <v xml:space="preserve"> </v>
      </c>
      <c r="G120" s="38"/>
      <c r="H120" s="38"/>
      <c r="I120" s="154" t="s">
        <v>28</v>
      </c>
      <c r="J120" s="34" t="str">
        <f>E23</f>
        <v xml:space="preserve"> </v>
      </c>
      <c r="K120" s="38"/>
      <c r="L120" s="61"/>
      <c r="S120" s="36"/>
      <c r="T120" s="36"/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</row>
    <row r="121" s="2" customFormat="1" ht="15.15" customHeight="1">
      <c r="A121" s="36"/>
      <c r="B121" s="37"/>
      <c r="C121" s="30" t="s">
        <v>26</v>
      </c>
      <c r="D121" s="38"/>
      <c r="E121" s="38"/>
      <c r="F121" s="25" t="str">
        <f>IF(E20="","",E20)</f>
        <v>Vyplň údaj</v>
      </c>
      <c r="G121" s="38"/>
      <c r="H121" s="38"/>
      <c r="I121" s="154" t="s">
        <v>30</v>
      </c>
      <c r="J121" s="34" t="str">
        <f>E26</f>
        <v xml:space="preserve"> </v>
      </c>
      <c r="K121" s="38"/>
      <c r="L121" s="61"/>
      <c r="S121" s="36"/>
      <c r="T121" s="36"/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</row>
    <row r="122" s="2" customFormat="1" ht="10.32" customHeight="1">
      <c r="A122" s="36"/>
      <c r="B122" s="37"/>
      <c r="C122" s="38"/>
      <c r="D122" s="38"/>
      <c r="E122" s="38"/>
      <c r="F122" s="38"/>
      <c r="G122" s="38"/>
      <c r="H122" s="38"/>
      <c r="I122" s="152"/>
      <c r="J122" s="38"/>
      <c r="K122" s="38"/>
      <c r="L122" s="61"/>
      <c r="S122" s="36"/>
      <c r="T122" s="36"/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</row>
    <row r="123" s="10" customFormat="1" ht="29.28" customHeight="1">
      <c r="A123" s="210"/>
      <c r="B123" s="211"/>
      <c r="C123" s="212" t="s">
        <v>190</v>
      </c>
      <c r="D123" s="213" t="s">
        <v>57</v>
      </c>
      <c r="E123" s="213" t="s">
        <v>53</v>
      </c>
      <c r="F123" s="213" t="s">
        <v>54</v>
      </c>
      <c r="G123" s="213" t="s">
        <v>191</v>
      </c>
      <c r="H123" s="213" t="s">
        <v>192</v>
      </c>
      <c r="I123" s="214" t="s">
        <v>193</v>
      </c>
      <c r="J123" s="213" t="s">
        <v>186</v>
      </c>
      <c r="K123" s="215" t="s">
        <v>194</v>
      </c>
      <c r="L123" s="216"/>
      <c r="M123" s="98" t="s">
        <v>1</v>
      </c>
      <c r="N123" s="99" t="s">
        <v>36</v>
      </c>
      <c r="O123" s="99" t="s">
        <v>195</v>
      </c>
      <c r="P123" s="99" t="s">
        <v>196</v>
      </c>
      <c r="Q123" s="99" t="s">
        <v>197</v>
      </c>
      <c r="R123" s="99" t="s">
        <v>198</v>
      </c>
      <c r="S123" s="99" t="s">
        <v>199</v>
      </c>
      <c r="T123" s="100" t="s">
        <v>200</v>
      </c>
      <c r="U123" s="210"/>
      <c r="V123" s="210"/>
      <c r="W123" s="210"/>
      <c r="X123" s="210"/>
      <c r="Y123" s="210"/>
      <c r="Z123" s="210"/>
      <c r="AA123" s="210"/>
      <c r="AB123" s="210"/>
      <c r="AC123" s="210"/>
      <c r="AD123" s="210"/>
      <c r="AE123" s="210"/>
    </row>
    <row r="124" s="2" customFormat="1" ht="22.8" customHeight="1">
      <c r="A124" s="36"/>
      <c r="B124" s="37"/>
      <c r="C124" s="105" t="s">
        <v>201</v>
      </c>
      <c r="D124" s="38"/>
      <c r="E124" s="38"/>
      <c r="F124" s="38"/>
      <c r="G124" s="38"/>
      <c r="H124" s="38"/>
      <c r="I124" s="152"/>
      <c r="J124" s="217">
        <f>BK124</f>
        <v>0</v>
      </c>
      <c r="K124" s="38"/>
      <c r="L124" s="42"/>
      <c r="M124" s="101"/>
      <c r="N124" s="218"/>
      <c r="O124" s="102"/>
      <c r="P124" s="219">
        <f>P125+P137+P159+P181+P192</f>
        <v>0</v>
      </c>
      <c r="Q124" s="102"/>
      <c r="R124" s="219">
        <f>R125+R137+R159+R181+R192</f>
        <v>0</v>
      </c>
      <c r="S124" s="102"/>
      <c r="T124" s="220">
        <f>T125+T137+T159+T181+T192</f>
        <v>0</v>
      </c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T124" s="15" t="s">
        <v>71</v>
      </c>
      <c r="AU124" s="15" t="s">
        <v>82</v>
      </c>
      <c r="BK124" s="221">
        <f>BK125+BK137+BK159+BK181+BK192</f>
        <v>0</v>
      </c>
    </row>
    <row r="125" s="11" customFormat="1" ht="25.92" customHeight="1">
      <c r="A125" s="11"/>
      <c r="B125" s="222"/>
      <c r="C125" s="223"/>
      <c r="D125" s="224" t="s">
        <v>71</v>
      </c>
      <c r="E125" s="225" t="s">
        <v>72</v>
      </c>
      <c r="F125" s="225" t="s">
        <v>202</v>
      </c>
      <c r="G125" s="223"/>
      <c r="H125" s="223"/>
      <c r="I125" s="226"/>
      <c r="J125" s="227">
        <f>BK125</f>
        <v>0</v>
      </c>
      <c r="K125" s="223"/>
      <c r="L125" s="228"/>
      <c r="M125" s="229"/>
      <c r="N125" s="230"/>
      <c r="O125" s="230"/>
      <c r="P125" s="231">
        <f>SUM(P126:P136)</f>
        <v>0</v>
      </c>
      <c r="Q125" s="230"/>
      <c r="R125" s="231">
        <f>SUM(R126:R136)</f>
        <v>0</v>
      </c>
      <c r="S125" s="230"/>
      <c r="T125" s="232">
        <f>SUM(T126:T136)</f>
        <v>0</v>
      </c>
      <c r="U125" s="11"/>
      <c r="V125" s="11"/>
      <c r="W125" s="11"/>
      <c r="X125" s="11"/>
      <c r="Y125" s="11"/>
      <c r="Z125" s="11"/>
      <c r="AA125" s="11"/>
      <c r="AB125" s="11"/>
      <c r="AC125" s="11"/>
      <c r="AD125" s="11"/>
      <c r="AE125" s="11"/>
      <c r="AR125" s="233" t="s">
        <v>80</v>
      </c>
      <c r="AT125" s="234" t="s">
        <v>71</v>
      </c>
      <c r="AU125" s="234" t="s">
        <v>72</v>
      </c>
      <c r="AY125" s="233" t="s">
        <v>203</v>
      </c>
      <c r="BK125" s="235">
        <f>SUM(BK126:BK136)</f>
        <v>0</v>
      </c>
    </row>
    <row r="126" s="2" customFormat="1" ht="16.5" customHeight="1">
      <c r="A126" s="36"/>
      <c r="B126" s="37"/>
      <c r="C126" s="236" t="s">
        <v>80</v>
      </c>
      <c r="D126" s="236" t="s">
        <v>204</v>
      </c>
      <c r="E126" s="237" t="s">
        <v>309</v>
      </c>
      <c r="F126" s="238" t="s">
        <v>310</v>
      </c>
      <c r="G126" s="239" t="s">
        <v>311</v>
      </c>
      <c r="H126" s="240">
        <v>38.07</v>
      </c>
      <c r="I126" s="241"/>
      <c r="J126" s="240">
        <f>ROUND(I126*H126,2)</f>
        <v>0</v>
      </c>
      <c r="K126" s="238" t="s">
        <v>208</v>
      </c>
      <c r="L126" s="42"/>
      <c r="M126" s="242" t="s">
        <v>1</v>
      </c>
      <c r="N126" s="243" t="s">
        <v>37</v>
      </c>
      <c r="O126" s="89"/>
      <c r="P126" s="244">
        <f>O126*H126</f>
        <v>0</v>
      </c>
      <c r="Q126" s="244">
        <v>0</v>
      </c>
      <c r="R126" s="244">
        <f>Q126*H126</f>
        <v>0</v>
      </c>
      <c r="S126" s="244">
        <v>0</v>
      </c>
      <c r="T126" s="245">
        <f>S126*H126</f>
        <v>0</v>
      </c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R126" s="246" t="s">
        <v>209</v>
      </c>
      <c r="AT126" s="246" t="s">
        <v>204</v>
      </c>
      <c r="AU126" s="246" t="s">
        <v>80</v>
      </c>
      <c r="AY126" s="15" t="s">
        <v>203</v>
      </c>
      <c r="BE126" s="247">
        <f>IF(N126="základní",J126,0)</f>
        <v>0</v>
      </c>
      <c r="BF126" s="247">
        <f>IF(N126="snížená",J126,0)</f>
        <v>0</v>
      </c>
      <c r="BG126" s="247">
        <f>IF(N126="zákl. přenesená",J126,0)</f>
        <v>0</v>
      </c>
      <c r="BH126" s="247">
        <f>IF(N126="sníž. přenesená",J126,0)</f>
        <v>0</v>
      </c>
      <c r="BI126" s="247">
        <f>IF(N126="nulová",J126,0)</f>
        <v>0</v>
      </c>
      <c r="BJ126" s="15" t="s">
        <v>80</v>
      </c>
      <c r="BK126" s="247">
        <f>ROUND(I126*H126,2)</f>
        <v>0</v>
      </c>
      <c r="BL126" s="15" t="s">
        <v>209</v>
      </c>
      <c r="BM126" s="246" t="s">
        <v>1237</v>
      </c>
    </row>
    <row r="127" s="2" customFormat="1">
      <c r="A127" s="36"/>
      <c r="B127" s="37"/>
      <c r="C127" s="38"/>
      <c r="D127" s="248" t="s">
        <v>211</v>
      </c>
      <c r="E127" s="38"/>
      <c r="F127" s="249" t="s">
        <v>313</v>
      </c>
      <c r="G127" s="38"/>
      <c r="H127" s="38"/>
      <c r="I127" s="152"/>
      <c r="J127" s="38"/>
      <c r="K127" s="38"/>
      <c r="L127" s="42"/>
      <c r="M127" s="250"/>
      <c r="N127" s="251"/>
      <c r="O127" s="89"/>
      <c r="P127" s="89"/>
      <c r="Q127" s="89"/>
      <c r="R127" s="89"/>
      <c r="S127" s="89"/>
      <c r="T127" s="90"/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T127" s="15" t="s">
        <v>211</v>
      </c>
      <c r="AU127" s="15" t="s">
        <v>80</v>
      </c>
    </row>
    <row r="128" s="12" customFormat="1">
      <c r="A128" s="12"/>
      <c r="B128" s="252"/>
      <c r="C128" s="253"/>
      <c r="D128" s="248" t="s">
        <v>213</v>
      </c>
      <c r="E128" s="254" t="s">
        <v>1070</v>
      </c>
      <c r="F128" s="255" t="s">
        <v>974</v>
      </c>
      <c r="G128" s="253"/>
      <c r="H128" s="256">
        <v>0</v>
      </c>
      <c r="I128" s="257"/>
      <c r="J128" s="253"/>
      <c r="K128" s="253"/>
      <c r="L128" s="258"/>
      <c r="M128" s="259"/>
      <c r="N128" s="260"/>
      <c r="O128" s="260"/>
      <c r="P128" s="260"/>
      <c r="Q128" s="260"/>
      <c r="R128" s="260"/>
      <c r="S128" s="260"/>
      <c r="T128" s="261"/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T128" s="262" t="s">
        <v>213</v>
      </c>
      <c r="AU128" s="262" t="s">
        <v>80</v>
      </c>
      <c r="AV128" s="12" t="s">
        <v>95</v>
      </c>
      <c r="AW128" s="12" t="s">
        <v>29</v>
      </c>
      <c r="AX128" s="12" t="s">
        <v>72</v>
      </c>
      <c r="AY128" s="262" t="s">
        <v>203</v>
      </c>
    </row>
    <row r="129" s="12" customFormat="1">
      <c r="A129" s="12"/>
      <c r="B129" s="252"/>
      <c r="C129" s="253"/>
      <c r="D129" s="248" t="s">
        <v>213</v>
      </c>
      <c r="E129" s="254" t="s">
        <v>1061</v>
      </c>
      <c r="F129" s="255" t="s">
        <v>1238</v>
      </c>
      <c r="G129" s="253"/>
      <c r="H129" s="256">
        <v>30.030000000000001</v>
      </c>
      <c r="I129" s="257"/>
      <c r="J129" s="253"/>
      <c r="K129" s="253"/>
      <c r="L129" s="258"/>
      <c r="M129" s="259"/>
      <c r="N129" s="260"/>
      <c r="O129" s="260"/>
      <c r="P129" s="260"/>
      <c r="Q129" s="260"/>
      <c r="R129" s="260"/>
      <c r="S129" s="260"/>
      <c r="T129" s="261"/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T129" s="262" t="s">
        <v>213</v>
      </c>
      <c r="AU129" s="262" t="s">
        <v>80</v>
      </c>
      <c r="AV129" s="12" t="s">
        <v>95</v>
      </c>
      <c r="AW129" s="12" t="s">
        <v>29</v>
      </c>
      <c r="AX129" s="12" t="s">
        <v>72</v>
      </c>
      <c r="AY129" s="262" t="s">
        <v>203</v>
      </c>
    </row>
    <row r="130" s="12" customFormat="1">
      <c r="A130" s="12"/>
      <c r="B130" s="252"/>
      <c r="C130" s="253"/>
      <c r="D130" s="248" t="s">
        <v>213</v>
      </c>
      <c r="E130" s="254" t="s">
        <v>1063</v>
      </c>
      <c r="F130" s="255" t="s">
        <v>1239</v>
      </c>
      <c r="G130" s="253"/>
      <c r="H130" s="256">
        <v>8.0399999999999991</v>
      </c>
      <c r="I130" s="257"/>
      <c r="J130" s="253"/>
      <c r="K130" s="253"/>
      <c r="L130" s="258"/>
      <c r="M130" s="259"/>
      <c r="N130" s="260"/>
      <c r="O130" s="260"/>
      <c r="P130" s="260"/>
      <c r="Q130" s="260"/>
      <c r="R130" s="260"/>
      <c r="S130" s="260"/>
      <c r="T130" s="261"/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T130" s="262" t="s">
        <v>213</v>
      </c>
      <c r="AU130" s="262" t="s">
        <v>80</v>
      </c>
      <c r="AV130" s="12" t="s">
        <v>95</v>
      </c>
      <c r="AW130" s="12" t="s">
        <v>29</v>
      </c>
      <c r="AX130" s="12" t="s">
        <v>72</v>
      </c>
      <c r="AY130" s="262" t="s">
        <v>203</v>
      </c>
    </row>
    <row r="131" s="12" customFormat="1">
      <c r="A131" s="12"/>
      <c r="B131" s="252"/>
      <c r="C131" s="253"/>
      <c r="D131" s="248" t="s">
        <v>213</v>
      </c>
      <c r="E131" s="254" t="s">
        <v>1073</v>
      </c>
      <c r="F131" s="255" t="s">
        <v>1074</v>
      </c>
      <c r="G131" s="253"/>
      <c r="H131" s="256">
        <v>38.07</v>
      </c>
      <c r="I131" s="257"/>
      <c r="J131" s="253"/>
      <c r="K131" s="253"/>
      <c r="L131" s="258"/>
      <c r="M131" s="259"/>
      <c r="N131" s="260"/>
      <c r="O131" s="260"/>
      <c r="P131" s="260"/>
      <c r="Q131" s="260"/>
      <c r="R131" s="260"/>
      <c r="S131" s="260"/>
      <c r="T131" s="261"/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T131" s="262" t="s">
        <v>213</v>
      </c>
      <c r="AU131" s="262" t="s">
        <v>80</v>
      </c>
      <c r="AV131" s="12" t="s">
        <v>95</v>
      </c>
      <c r="AW131" s="12" t="s">
        <v>29</v>
      </c>
      <c r="AX131" s="12" t="s">
        <v>80</v>
      </c>
      <c r="AY131" s="262" t="s">
        <v>203</v>
      </c>
    </row>
    <row r="132" s="2" customFormat="1" ht="16.5" customHeight="1">
      <c r="A132" s="36"/>
      <c r="B132" s="37"/>
      <c r="C132" s="236" t="s">
        <v>95</v>
      </c>
      <c r="D132" s="236" t="s">
        <v>204</v>
      </c>
      <c r="E132" s="237" t="s">
        <v>319</v>
      </c>
      <c r="F132" s="238" t="s">
        <v>310</v>
      </c>
      <c r="G132" s="239" t="s">
        <v>311</v>
      </c>
      <c r="H132" s="240">
        <v>5.5700000000000003</v>
      </c>
      <c r="I132" s="241"/>
      <c r="J132" s="240">
        <f>ROUND(I132*H132,2)</f>
        <v>0</v>
      </c>
      <c r="K132" s="238" t="s">
        <v>208</v>
      </c>
      <c r="L132" s="42"/>
      <c r="M132" s="242" t="s">
        <v>1</v>
      </c>
      <c r="N132" s="243" t="s">
        <v>37</v>
      </c>
      <c r="O132" s="89"/>
      <c r="P132" s="244">
        <f>O132*H132</f>
        <v>0</v>
      </c>
      <c r="Q132" s="244">
        <v>0</v>
      </c>
      <c r="R132" s="244">
        <f>Q132*H132</f>
        <v>0</v>
      </c>
      <c r="S132" s="244">
        <v>0</v>
      </c>
      <c r="T132" s="245">
        <f>S132*H132</f>
        <v>0</v>
      </c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R132" s="246" t="s">
        <v>209</v>
      </c>
      <c r="AT132" s="246" t="s">
        <v>204</v>
      </c>
      <c r="AU132" s="246" t="s">
        <v>80</v>
      </c>
      <c r="AY132" s="15" t="s">
        <v>203</v>
      </c>
      <c r="BE132" s="247">
        <f>IF(N132="základní",J132,0)</f>
        <v>0</v>
      </c>
      <c r="BF132" s="247">
        <f>IF(N132="snížená",J132,0)</f>
        <v>0</v>
      </c>
      <c r="BG132" s="247">
        <f>IF(N132="zákl. přenesená",J132,0)</f>
        <v>0</v>
      </c>
      <c r="BH132" s="247">
        <f>IF(N132="sníž. přenesená",J132,0)</f>
        <v>0</v>
      </c>
      <c r="BI132" s="247">
        <f>IF(N132="nulová",J132,0)</f>
        <v>0</v>
      </c>
      <c r="BJ132" s="15" t="s">
        <v>80</v>
      </c>
      <c r="BK132" s="247">
        <f>ROUND(I132*H132,2)</f>
        <v>0</v>
      </c>
      <c r="BL132" s="15" t="s">
        <v>209</v>
      </c>
      <c r="BM132" s="246" t="s">
        <v>1240</v>
      </c>
    </row>
    <row r="133" s="2" customFormat="1">
      <c r="A133" s="36"/>
      <c r="B133" s="37"/>
      <c r="C133" s="38"/>
      <c r="D133" s="248" t="s">
        <v>211</v>
      </c>
      <c r="E133" s="38"/>
      <c r="F133" s="249" t="s">
        <v>313</v>
      </c>
      <c r="G133" s="38"/>
      <c r="H133" s="38"/>
      <c r="I133" s="152"/>
      <c r="J133" s="38"/>
      <c r="K133" s="38"/>
      <c r="L133" s="42"/>
      <c r="M133" s="250"/>
      <c r="N133" s="251"/>
      <c r="O133" s="89"/>
      <c r="P133" s="89"/>
      <c r="Q133" s="89"/>
      <c r="R133" s="89"/>
      <c r="S133" s="89"/>
      <c r="T133" s="90"/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T133" s="15" t="s">
        <v>211</v>
      </c>
      <c r="AU133" s="15" t="s">
        <v>80</v>
      </c>
    </row>
    <row r="134" s="12" customFormat="1">
      <c r="A134" s="12"/>
      <c r="B134" s="252"/>
      <c r="C134" s="253"/>
      <c r="D134" s="248" t="s">
        <v>213</v>
      </c>
      <c r="E134" s="254" t="s">
        <v>417</v>
      </c>
      <c r="F134" s="255" t="s">
        <v>1241</v>
      </c>
      <c r="G134" s="253"/>
      <c r="H134" s="256">
        <v>5.4000000000000004</v>
      </c>
      <c r="I134" s="257"/>
      <c r="J134" s="253"/>
      <c r="K134" s="253"/>
      <c r="L134" s="258"/>
      <c r="M134" s="259"/>
      <c r="N134" s="260"/>
      <c r="O134" s="260"/>
      <c r="P134" s="260"/>
      <c r="Q134" s="260"/>
      <c r="R134" s="260"/>
      <c r="S134" s="260"/>
      <c r="T134" s="261"/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T134" s="262" t="s">
        <v>213</v>
      </c>
      <c r="AU134" s="262" t="s">
        <v>80</v>
      </c>
      <c r="AV134" s="12" t="s">
        <v>95</v>
      </c>
      <c r="AW134" s="12" t="s">
        <v>29</v>
      </c>
      <c r="AX134" s="12" t="s">
        <v>72</v>
      </c>
      <c r="AY134" s="262" t="s">
        <v>203</v>
      </c>
    </row>
    <row r="135" s="12" customFormat="1">
      <c r="A135" s="12"/>
      <c r="B135" s="252"/>
      <c r="C135" s="253"/>
      <c r="D135" s="248" t="s">
        <v>213</v>
      </c>
      <c r="E135" s="254" t="s">
        <v>1066</v>
      </c>
      <c r="F135" s="255" t="s">
        <v>1242</v>
      </c>
      <c r="G135" s="253"/>
      <c r="H135" s="256">
        <v>0.17000000000000001</v>
      </c>
      <c r="I135" s="257"/>
      <c r="J135" s="253"/>
      <c r="K135" s="253"/>
      <c r="L135" s="258"/>
      <c r="M135" s="259"/>
      <c r="N135" s="260"/>
      <c r="O135" s="260"/>
      <c r="P135" s="260"/>
      <c r="Q135" s="260"/>
      <c r="R135" s="260"/>
      <c r="S135" s="260"/>
      <c r="T135" s="261"/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T135" s="262" t="s">
        <v>213</v>
      </c>
      <c r="AU135" s="262" t="s">
        <v>80</v>
      </c>
      <c r="AV135" s="12" t="s">
        <v>95</v>
      </c>
      <c r="AW135" s="12" t="s">
        <v>29</v>
      </c>
      <c r="AX135" s="12" t="s">
        <v>72</v>
      </c>
      <c r="AY135" s="262" t="s">
        <v>203</v>
      </c>
    </row>
    <row r="136" s="12" customFormat="1">
      <c r="A136" s="12"/>
      <c r="B136" s="252"/>
      <c r="C136" s="253"/>
      <c r="D136" s="248" t="s">
        <v>213</v>
      </c>
      <c r="E136" s="254" t="s">
        <v>1078</v>
      </c>
      <c r="F136" s="255" t="s">
        <v>1079</v>
      </c>
      <c r="G136" s="253"/>
      <c r="H136" s="256">
        <v>5.5700000000000003</v>
      </c>
      <c r="I136" s="257"/>
      <c r="J136" s="253"/>
      <c r="K136" s="253"/>
      <c r="L136" s="258"/>
      <c r="M136" s="259"/>
      <c r="N136" s="260"/>
      <c r="O136" s="260"/>
      <c r="P136" s="260"/>
      <c r="Q136" s="260"/>
      <c r="R136" s="260"/>
      <c r="S136" s="260"/>
      <c r="T136" s="261"/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T136" s="262" t="s">
        <v>213</v>
      </c>
      <c r="AU136" s="262" t="s">
        <v>80</v>
      </c>
      <c r="AV136" s="12" t="s">
        <v>95</v>
      </c>
      <c r="AW136" s="12" t="s">
        <v>29</v>
      </c>
      <c r="AX136" s="12" t="s">
        <v>80</v>
      </c>
      <c r="AY136" s="262" t="s">
        <v>203</v>
      </c>
    </row>
    <row r="137" s="11" customFormat="1" ht="25.92" customHeight="1">
      <c r="A137" s="11"/>
      <c r="B137" s="222"/>
      <c r="C137" s="223"/>
      <c r="D137" s="224" t="s">
        <v>71</v>
      </c>
      <c r="E137" s="225" t="s">
        <v>80</v>
      </c>
      <c r="F137" s="225" t="s">
        <v>264</v>
      </c>
      <c r="G137" s="223"/>
      <c r="H137" s="223"/>
      <c r="I137" s="226"/>
      <c r="J137" s="227">
        <f>BK137</f>
        <v>0</v>
      </c>
      <c r="K137" s="223"/>
      <c r="L137" s="228"/>
      <c r="M137" s="229"/>
      <c r="N137" s="230"/>
      <c r="O137" s="230"/>
      <c r="P137" s="231">
        <f>SUM(P138:P158)</f>
        <v>0</v>
      </c>
      <c r="Q137" s="230"/>
      <c r="R137" s="231">
        <f>SUM(R138:R158)</f>
        <v>0</v>
      </c>
      <c r="S137" s="230"/>
      <c r="T137" s="232">
        <f>SUM(T138:T158)</f>
        <v>0</v>
      </c>
      <c r="U137" s="11"/>
      <c r="V137" s="11"/>
      <c r="W137" s="11"/>
      <c r="X137" s="11"/>
      <c r="Y137" s="11"/>
      <c r="Z137" s="11"/>
      <c r="AA137" s="11"/>
      <c r="AB137" s="11"/>
      <c r="AC137" s="11"/>
      <c r="AD137" s="11"/>
      <c r="AE137" s="11"/>
      <c r="AR137" s="233" t="s">
        <v>80</v>
      </c>
      <c r="AT137" s="234" t="s">
        <v>71</v>
      </c>
      <c r="AU137" s="234" t="s">
        <v>72</v>
      </c>
      <c r="AY137" s="233" t="s">
        <v>203</v>
      </c>
      <c r="BK137" s="235">
        <f>SUM(BK138:BK158)</f>
        <v>0</v>
      </c>
    </row>
    <row r="138" s="2" customFormat="1" ht="24" customHeight="1">
      <c r="A138" s="36"/>
      <c r="B138" s="37"/>
      <c r="C138" s="236" t="s">
        <v>221</v>
      </c>
      <c r="D138" s="236" t="s">
        <v>204</v>
      </c>
      <c r="E138" s="237" t="s">
        <v>983</v>
      </c>
      <c r="F138" s="238" t="s">
        <v>331</v>
      </c>
      <c r="G138" s="239" t="s">
        <v>311</v>
      </c>
      <c r="H138" s="240">
        <v>1.6799999999999999</v>
      </c>
      <c r="I138" s="241"/>
      <c r="J138" s="240">
        <f>ROUND(I138*H138,2)</f>
        <v>0</v>
      </c>
      <c r="K138" s="238" t="s">
        <v>208</v>
      </c>
      <c r="L138" s="42"/>
      <c r="M138" s="242" t="s">
        <v>1</v>
      </c>
      <c r="N138" s="243" t="s">
        <v>37</v>
      </c>
      <c r="O138" s="89"/>
      <c r="P138" s="244">
        <f>O138*H138</f>
        <v>0</v>
      </c>
      <c r="Q138" s="244">
        <v>0</v>
      </c>
      <c r="R138" s="244">
        <f>Q138*H138</f>
        <v>0</v>
      </c>
      <c r="S138" s="244">
        <v>0</v>
      </c>
      <c r="T138" s="245">
        <f>S138*H138</f>
        <v>0</v>
      </c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R138" s="246" t="s">
        <v>209</v>
      </c>
      <c r="AT138" s="246" t="s">
        <v>204</v>
      </c>
      <c r="AU138" s="246" t="s">
        <v>80</v>
      </c>
      <c r="AY138" s="15" t="s">
        <v>203</v>
      </c>
      <c r="BE138" s="247">
        <f>IF(N138="základní",J138,0)</f>
        <v>0</v>
      </c>
      <c r="BF138" s="247">
        <f>IF(N138="snížená",J138,0)</f>
        <v>0</v>
      </c>
      <c r="BG138" s="247">
        <f>IF(N138="zákl. přenesená",J138,0)</f>
        <v>0</v>
      </c>
      <c r="BH138" s="247">
        <f>IF(N138="sníž. přenesená",J138,0)</f>
        <v>0</v>
      </c>
      <c r="BI138" s="247">
        <f>IF(N138="nulová",J138,0)</f>
        <v>0</v>
      </c>
      <c r="BJ138" s="15" t="s">
        <v>80</v>
      </c>
      <c r="BK138" s="247">
        <f>ROUND(I138*H138,2)</f>
        <v>0</v>
      </c>
      <c r="BL138" s="15" t="s">
        <v>209</v>
      </c>
      <c r="BM138" s="246" t="s">
        <v>1243</v>
      </c>
    </row>
    <row r="139" s="2" customFormat="1">
      <c r="A139" s="36"/>
      <c r="B139" s="37"/>
      <c r="C139" s="38"/>
      <c r="D139" s="248" t="s">
        <v>211</v>
      </c>
      <c r="E139" s="38"/>
      <c r="F139" s="249" t="s">
        <v>327</v>
      </c>
      <c r="G139" s="38"/>
      <c r="H139" s="38"/>
      <c r="I139" s="152"/>
      <c r="J139" s="38"/>
      <c r="K139" s="38"/>
      <c r="L139" s="42"/>
      <c r="M139" s="250"/>
      <c r="N139" s="251"/>
      <c r="O139" s="89"/>
      <c r="P139" s="89"/>
      <c r="Q139" s="89"/>
      <c r="R139" s="89"/>
      <c r="S139" s="89"/>
      <c r="T139" s="90"/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T139" s="15" t="s">
        <v>211</v>
      </c>
      <c r="AU139" s="15" t="s">
        <v>80</v>
      </c>
    </row>
    <row r="140" s="13" customFormat="1">
      <c r="A140" s="13"/>
      <c r="B140" s="267"/>
      <c r="C140" s="268"/>
      <c r="D140" s="248" t="s">
        <v>213</v>
      </c>
      <c r="E140" s="269" t="s">
        <v>1</v>
      </c>
      <c r="F140" s="270" t="s">
        <v>985</v>
      </c>
      <c r="G140" s="268"/>
      <c r="H140" s="269" t="s">
        <v>1</v>
      </c>
      <c r="I140" s="271"/>
      <c r="J140" s="268"/>
      <c r="K140" s="268"/>
      <c r="L140" s="272"/>
      <c r="M140" s="273"/>
      <c r="N140" s="274"/>
      <c r="O140" s="274"/>
      <c r="P140" s="274"/>
      <c r="Q140" s="274"/>
      <c r="R140" s="274"/>
      <c r="S140" s="274"/>
      <c r="T140" s="275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76" t="s">
        <v>213</v>
      </c>
      <c r="AU140" s="276" t="s">
        <v>80</v>
      </c>
      <c r="AV140" s="13" t="s">
        <v>80</v>
      </c>
      <c r="AW140" s="13" t="s">
        <v>29</v>
      </c>
      <c r="AX140" s="13" t="s">
        <v>72</v>
      </c>
      <c r="AY140" s="276" t="s">
        <v>203</v>
      </c>
    </row>
    <row r="141" s="12" customFormat="1">
      <c r="A141" s="12"/>
      <c r="B141" s="252"/>
      <c r="C141" s="253"/>
      <c r="D141" s="248" t="s">
        <v>213</v>
      </c>
      <c r="E141" s="254" t="s">
        <v>237</v>
      </c>
      <c r="F141" s="255" t="s">
        <v>1244</v>
      </c>
      <c r="G141" s="253"/>
      <c r="H141" s="256">
        <v>1.6799999999999999</v>
      </c>
      <c r="I141" s="257"/>
      <c r="J141" s="253"/>
      <c r="K141" s="253"/>
      <c r="L141" s="258"/>
      <c r="M141" s="259"/>
      <c r="N141" s="260"/>
      <c r="O141" s="260"/>
      <c r="P141" s="260"/>
      <c r="Q141" s="260"/>
      <c r="R141" s="260"/>
      <c r="S141" s="260"/>
      <c r="T141" s="261"/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T141" s="262" t="s">
        <v>213</v>
      </c>
      <c r="AU141" s="262" t="s">
        <v>80</v>
      </c>
      <c r="AV141" s="12" t="s">
        <v>95</v>
      </c>
      <c r="AW141" s="12" t="s">
        <v>29</v>
      </c>
      <c r="AX141" s="12" t="s">
        <v>80</v>
      </c>
      <c r="AY141" s="262" t="s">
        <v>203</v>
      </c>
    </row>
    <row r="142" s="2" customFormat="1" ht="16.5" customHeight="1">
      <c r="A142" s="36"/>
      <c r="B142" s="37"/>
      <c r="C142" s="236" t="s">
        <v>209</v>
      </c>
      <c r="D142" s="236" t="s">
        <v>204</v>
      </c>
      <c r="E142" s="237" t="s">
        <v>505</v>
      </c>
      <c r="F142" s="238" t="s">
        <v>506</v>
      </c>
      <c r="G142" s="239" t="s">
        <v>311</v>
      </c>
      <c r="H142" s="240">
        <v>8.0399999999999991</v>
      </c>
      <c r="I142" s="241"/>
      <c r="J142" s="240">
        <f>ROUND(I142*H142,2)</f>
        <v>0</v>
      </c>
      <c r="K142" s="238" t="s">
        <v>208</v>
      </c>
      <c r="L142" s="42"/>
      <c r="M142" s="242" t="s">
        <v>1</v>
      </c>
      <c r="N142" s="243" t="s">
        <v>37</v>
      </c>
      <c r="O142" s="89"/>
      <c r="P142" s="244">
        <f>O142*H142</f>
        <v>0</v>
      </c>
      <c r="Q142" s="244">
        <v>0</v>
      </c>
      <c r="R142" s="244">
        <f>Q142*H142</f>
        <v>0</v>
      </c>
      <c r="S142" s="244">
        <v>0</v>
      </c>
      <c r="T142" s="245">
        <f>S142*H142</f>
        <v>0</v>
      </c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R142" s="246" t="s">
        <v>209</v>
      </c>
      <c r="AT142" s="246" t="s">
        <v>204</v>
      </c>
      <c r="AU142" s="246" t="s">
        <v>80</v>
      </c>
      <c r="AY142" s="15" t="s">
        <v>203</v>
      </c>
      <c r="BE142" s="247">
        <f>IF(N142="základní",J142,0)</f>
        <v>0</v>
      </c>
      <c r="BF142" s="247">
        <f>IF(N142="snížená",J142,0)</f>
        <v>0</v>
      </c>
      <c r="BG142" s="247">
        <f>IF(N142="zákl. přenesená",J142,0)</f>
        <v>0</v>
      </c>
      <c r="BH142" s="247">
        <f>IF(N142="sníž. přenesená",J142,0)</f>
        <v>0</v>
      </c>
      <c r="BI142" s="247">
        <f>IF(N142="nulová",J142,0)</f>
        <v>0</v>
      </c>
      <c r="BJ142" s="15" t="s">
        <v>80</v>
      </c>
      <c r="BK142" s="247">
        <f>ROUND(I142*H142,2)</f>
        <v>0</v>
      </c>
      <c r="BL142" s="15" t="s">
        <v>209</v>
      </c>
      <c r="BM142" s="246" t="s">
        <v>1245</v>
      </c>
    </row>
    <row r="143" s="2" customFormat="1">
      <c r="A143" s="36"/>
      <c r="B143" s="37"/>
      <c r="C143" s="38"/>
      <c r="D143" s="248" t="s">
        <v>211</v>
      </c>
      <c r="E143" s="38"/>
      <c r="F143" s="249" t="s">
        <v>327</v>
      </c>
      <c r="G143" s="38"/>
      <c r="H143" s="38"/>
      <c r="I143" s="152"/>
      <c r="J143" s="38"/>
      <c r="K143" s="38"/>
      <c r="L143" s="42"/>
      <c r="M143" s="250"/>
      <c r="N143" s="251"/>
      <c r="O143" s="89"/>
      <c r="P143" s="89"/>
      <c r="Q143" s="89"/>
      <c r="R143" s="89"/>
      <c r="S143" s="89"/>
      <c r="T143" s="90"/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T143" s="15" t="s">
        <v>211</v>
      </c>
      <c r="AU143" s="15" t="s">
        <v>80</v>
      </c>
    </row>
    <row r="144" s="12" customFormat="1">
      <c r="A144" s="12"/>
      <c r="B144" s="252"/>
      <c r="C144" s="253"/>
      <c r="D144" s="248" t="s">
        <v>213</v>
      </c>
      <c r="E144" s="254" t="s">
        <v>231</v>
      </c>
      <c r="F144" s="255" t="s">
        <v>1246</v>
      </c>
      <c r="G144" s="253"/>
      <c r="H144" s="256">
        <v>8.0399999999999991</v>
      </c>
      <c r="I144" s="257"/>
      <c r="J144" s="253"/>
      <c r="K144" s="253"/>
      <c r="L144" s="258"/>
      <c r="M144" s="259"/>
      <c r="N144" s="260"/>
      <c r="O144" s="260"/>
      <c r="P144" s="260"/>
      <c r="Q144" s="260"/>
      <c r="R144" s="260"/>
      <c r="S144" s="260"/>
      <c r="T144" s="261"/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T144" s="262" t="s">
        <v>213</v>
      </c>
      <c r="AU144" s="262" t="s">
        <v>80</v>
      </c>
      <c r="AV144" s="12" t="s">
        <v>95</v>
      </c>
      <c r="AW144" s="12" t="s">
        <v>29</v>
      </c>
      <c r="AX144" s="12" t="s">
        <v>80</v>
      </c>
      <c r="AY144" s="262" t="s">
        <v>203</v>
      </c>
    </row>
    <row r="145" s="2" customFormat="1" ht="16.5" customHeight="1">
      <c r="A145" s="36"/>
      <c r="B145" s="37"/>
      <c r="C145" s="236" t="s">
        <v>233</v>
      </c>
      <c r="D145" s="236" t="s">
        <v>204</v>
      </c>
      <c r="E145" s="237" t="s">
        <v>341</v>
      </c>
      <c r="F145" s="238" t="s">
        <v>342</v>
      </c>
      <c r="G145" s="239" t="s">
        <v>311</v>
      </c>
      <c r="H145" s="240">
        <v>6.3099999999999996</v>
      </c>
      <c r="I145" s="241"/>
      <c r="J145" s="240">
        <f>ROUND(I145*H145,2)</f>
        <v>0</v>
      </c>
      <c r="K145" s="238" t="s">
        <v>208</v>
      </c>
      <c r="L145" s="42"/>
      <c r="M145" s="242" t="s">
        <v>1</v>
      </c>
      <c r="N145" s="243" t="s">
        <v>37</v>
      </c>
      <c r="O145" s="89"/>
      <c r="P145" s="244">
        <f>O145*H145</f>
        <v>0</v>
      </c>
      <c r="Q145" s="244">
        <v>0</v>
      </c>
      <c r="R145" s="244">
        <f>Q145*H145</f>
        <v>0</v>
      </c>
      <c r="S145" s="244">
        <v>0</v>
      </c>
      <c r="T145" s="245">
        <f>S145*H145</f>
        <v>0</v>
      </c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R145" s="246" t="s">
        <v>209</v>
      </c>
      <c r="AT145" s="246" t="s">
        <v>204</v>
      </c>
      <c r="AU145" s="246" t="s">
        <v>80</v>
      </c>
      <c r="AY145" s="15" t="s">
        <v>203</v>
      </c>
      <c r="BE145" s="247">
        <f>IF(N145="základní",J145,0)</f>
        <v>0</v>
      </c>
      <c r="BF145" s="247">
        <f>IF(N145="snížená",J145,0)</f>
        <v>0</v>
      </c>
      <c r="BG145" s="247">
        <f>IF(N145="zákl. přenesená",J145,0)</f>
        <v>0</v>
      </c>
      <c r="BH145" s="247">
        <f>IF(N145="sníž. přenesená",J145,0)</f>
        <v>0</v>
      </c>
      <c r="BI145" s="247">
        <f>IF(N145="nulová",J145,0)</f>
        <v>0</v>
      </c>
      <c r="BJ145" s="15" t="s">
        <v>80</v>
      </c>
      <c r="BK145" s="247">
        <f>ROUND(I145*H145,2)</f>
        <v>0</v>
      </c>
      <c r="BL145" s="15" t="s">
        <v>209</v>
      </c>
      <c r="BM145" s="246" t="s">
        <v>1247</v>
      </c>
    </row>
    <row r="146" s="2" customFormat="1">
      <c r="A146" s="36"/>
      <c r="B146" s="37"/>
      <c r="C146" s="38"/>
      <c r="D146" s="248" t="s">
        <v>211</v>
      </c>
      <c r="E146" s="38"/>
      <c r="F146" s="249" t="s">
        <v>344</v>
      </c>
      <c r="G146" s="38"/>
      <c r="H146" s="38"/>
      <c r="I146" s="152"/>
      <c r="J146" s="38"/>
      <c r="K146" s="38"/>
      <c r="L146" s="42"/>
      <c r="M146" s="250"/>
      <c r="N146" s="251"/>
      <c r="O146" s="89"/>
      <c r="P146" s="89"/>
      <c r="Q146" s="89"/>
      <c r="R146" s="89"/>
      <c r="S146" s="89"/>
      <c r="T146" s="90"/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T146" s="15" t="s">
        <v>211</v>
      </c>
      <c r="AU146" s="15" t="s">
        <v>80</v>
      </c>
    </row>
    <row r="147" s="12" customFormat="1">
      <c r="A147" s="12"/>
      <c r="B147" s="252"/>
      <c r="C147" s="253"/>
      <c r="D147" s="248" t="s">
        <v>213</v>
      </c>
      <c r="E147" s="254" t="s">
        <v>226</v>
      </c>
      <c r="F147" s="255" t="s">
        <v>1248</v>
      </c>
      <c r="G147" s="253"/>
      <c r="H147" s="256">
        <v>6.3099999999999996</v>
      </c>
      <c r="I147" s="257"/>
      <c r="J147" s="253"/>
      <c r="K147" s="253"/>
      <c r="L147" s="258"/>
      <c r="M147" s="259"/>
      <c r="N147" s="260"/>
      <c r="O147" s="260"/>
      <c r="P147" s="260"/>
      <c r="Q147" s="260"/>
      <c r="R147" s="260"/>
      <c r="S147" s="260"/>
      <c r="T147" s="261"/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T147" s="262" t="s">
        <v>213</v>
      </c>
      <c r="AU147" s="262" t="s">
        <v>80</v>
      </c>
      <c r="AV147" s="12" t="s">
        <v>95</v>
      </c>
      <c r="AW147" s="12" t="s">
        <v>29</v>
      </c>
      <c r="AX147" s="12" t="s">
        <v>80</v>
      </c>
      <c r="AY147" s="262" t="s">
        <v>203</v>
      </c>
    </row>
    <row r="148" s="2" customFormat="1" ht="16.5" customHeight="1">
      <c r="A148" s="36"/>
      <c r="B148" s="37"/>
      <c r="C148" s="236" t="s">
        <v>239</v>
      </c>
      <c r="D148" s="236" t="s">
        <v>204</v>
      </c>
      <c r="E148" s="237" t="s">
        <v>1249</v>
      </c>
      <c r="F148" s="238" t="s">
        <v>1250</v>
      </c>
      <c r="G148" s="239" t="s">
        <v>311</v>
      </c>
      <c r="H148" s="240">
        <v>30.030000000000001</v>
      </c>
      <c r="I148" s="241"/>
      <c r="J148" s="240">
        <f>ROUND(I148*H148,2)</f>
        <v>0</v>
      </c>
      <c r="K148" s="238" t="s">
        <v>208</v>
      </c>
      <c r="L148" s="42"/>
      <c r="M148" s="242" t="s">
        <v>1</v>
      </c>
      <c r="N148" s="243" t="s">
        <v>37</v>
      </c>
      <c r="O148" s="89"/>
      <c r="P148" s="244">
        <f>O148*H148</f>
        <v>0</v>
      </c>
      <c r="Q148" s="244">
        <v>0</v>
      </c>
      <c r="R148" s="244">
        <f>Q148*H148</f>
        <v>0</v>
      </c>
      <c r="S148" s="244">
        <v>0</v>
      </c>
      <c r="T148" s="245">
        <f>S148*H148</f>
        <v>0</v>
      </c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R148" s="246" t="s">
        <v>209</v>
      </c>
      <c r="AT148" s="246" t="s">
        <v>204</v>
      </c>
      <c r="AU148" s="246" t="s">
        <v>80</v>
      </c>
      <c r="AY148" s="15" t="s">
        <v>203</v>
      </c>
      <c r="BE148" s="247">
        <f>IF(N148="základní",J148,0)</f>
        <v>0</v>
      </c>
      <c r="BF148" s="247">
        <f>IF(N148="snížená",J148,0)</f>
        <v>0</v>
      </c>
      <c r="BG148" s="247">
        <f>IF(N148="zákl. přenesená",J148,0)</f>
        <v>0</v>
      </c>
      <c r="BH148" s="247">
        <f>IF(N148="sníž. přenesená",J148,0)</f>
        <v>0</v>
      </c>
      <c r="BI148" s="247">
        <f>IF(N148="nulová",J148,0)</f>
        <v>0</v>
      </c>
      <c r="BJ148" s="15" t="s">
        <v>80</v>
      </c>
      <c r="BK148" s="247">
        <f>ROUND(I148*H148,2)</f>
        <v>0</v>
      </c>
      <c r="BL148" s="15" t="s">
        <v>209</v>
      </c>
      <c r="BM148" s="246" t="s">
        <v>1251</v>
      </c>
    </row>
    <row r="149" s="2" customFormat="1">
      <c r="A149" s="36"/>
      <c r="B149" s="37"/>
      <c r="C149" s="38"/>
      <c r="D149" s="248" t="s">
        <v>211</v>
      </c>
      <c r="E149" s="38"/>
      <c r="F149" s="249" t="s">
        <v>523</v>
      </c>
      <c r="G149" s="38"/>
      <c r="H149" s="38"/>
      <c r="I149" s="152"/>
      <c r="J149" s="38"/>
      <c r="K149" s="38"/>
      <c r="L149" s="42"/>
      <c r="M149" s="250"/>
      <c r="N149" s="251"/>
      <c r="O149" s="89"/>
      <c r="P149" s="89"/>
      <c r="Q149" s="89"/>
      <c r="R149" s="89"/>
      <c r="S149" s="89"/>
      <c r="T149" s="90"/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T149" s="15" t="s">
        <v>211</v>
      </c>
      <c r="AU149" s="15" t="s">
        <v>80</v>
      </c>
    </row>
    <row r="150" s="13" customFormat="1">
      <c r="A150" s="13"/>
      <c r="B150" s="267"/>
      <c r="C150" s="268"/>
      <c r="D150" s="248" t="s">
        <v>213</v>
      </c>
      <c r="E150" s="269" t="s">
        <v>1</v>
      </c>
      <c r="F150" s="270" t="s">
        <v>1087</v>
      </c>
      <c r="G150" s="268"/>
      <c r="H150" s="269" t="s">
        <v>1</v>
      </c>
      <c r="I150" s="271"/>
      <c r="J150" s="268"/>
      <c r="K150" s="268"/>
      <c r="L150" s="272"/>
      <c r="M150" s="273"/>
      <c r="N150" s="274"/>
      <c r="O150" s="274"/>
      <c r="P150" s="274"/>
      <c r="Q150" s="274"/>
      <c r="R150" s="274"/>
      <c r="S150" s="274"/>
      <c r="T150" s="275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76" t="s">
        <v>213</v>
      </c>
      <c r="AU150" s="276" t="s">
        <v>80</v>
      </c>
      <c r="AV150" s="13" t="s">
        <v>80</v>
      </c>
      <c r="AW150" s="13" t="s">
        <v>29</v>
      </c>
      <c r="AX150" s="13" t="s">
        <v>72</v>
      </c>
      <c r="AY150" s="276" t="s">
        <v>203</v>
      </c>
    </row>
    <row r="151" s="13" customFormat="1">
      <c r="A151" s="13"/>
      <c r="B151" s="267"/>
      <c r="C151" s="268"/>
      <c r="D151" s="248" t="s">
        <v>213</v>
      </c>
      <c r="E151" s="269" t="s">
        <v>1</v>
      </c>
      <c r="F151" s="270" t="s">
        <v>1252</v>
      </c>
      <c r="G151" s="268"/>
      <c r="H151" s="269" t="s">
        <v>1</v>
      </c>
      <c r="I151" s="271"/>
      <c r="J151" s="268"/>
      <c r="K151" s="268"/>
      <c r="L151" s="272"/>
      <c r="M151" s="273"/>
      <c r="N151" s="274"/>
      <c r="O151" s="274"/>
      <c r="P151" s="274"/>
      <c r="Q151" s="274"/>
      <c r="R151" s="274"/>
      <c r="S151" s="274"/>
      <c r="T151" s="275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76" t="s">
        <v>213</v>
      </c>
      <c r="AU151" s="276" t="s">
        <v>80</v>
      </c>
      <c r="AV151" s="13" t="s">
        <v>80</v>
      </c>
      <c r="AW151" s="13" t="s">
        <v>29</v>
      </c>
      <c r="AX151" s="13" t="s">
        <v>72</v>
      </c>
      <c r="AY151" s="276" t="s">
        <v>203</v>
      </c>
    </row>
    <row r="152" s="13" customFormat="1">
      <c r="A152" s="13"/>
      <c r="B152" s="267"/>
      <c r="C152" s="268"/>
      <c r="D152" s="248" t="s">
        <v>213</v>
      </c>
      <c r="E152" s="269" t="s">
        <v>1</v>
      </c>
      <c r="F152" s="270" t="s">
        <v>1253</v>
      </c>
      <c r="G152" s="268"/>
      <c r="H152" s="269" t="s">
        <v>1</v>
      </c>
      <c r="I152" s="271"/>
      <c r="J152" s="268"/>
      <c r="K152" s="268"/>
      <c r="L152" s="272"/>
      <c r="M152" s="273"/>
      <c r="N152" s="274"/>
      <c r="O152" s="274"/>
      <c r="P152" s="274"/>
      <c r="Q152" s="274"/>
      <c r="R152" s="274"/>
      <c r="S152" s="274"/>
      <c r="T152" s="275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76" t="s">
        <v>213</v>
      </c>
      <c r="AU152" s="276" t="s">
        <v>80</v>
      </c>
      <c r="AV152" s="13" t="s">
        <v>80</v>
      </c>
      <c r="AW152" s="13" t="s">
        <v>29</v>
      </c>
      <c r="AX152" s="13" t="s">
        <v>72</v>
      </c>
      <c r="AY152" s="276" t="s">
        <v>203</v>
      </c>
    </row>
    <row r="153" s="13" customFormat="1">
      <c r="A153" s="13"/>
      <c r="B153" s="267"/>
      <c r="C153" s="268"/>
      <c r="D153" s="248" t="s">
        <v>213</v>
      </c>
      <c r="E153" s="269" t="s">
        <v>1</v>
      </c>
      <c r="F153" s="270" t="s">
        <v>1254</v>
      </c>
      <c r="G153" s="268"/>
      <c r="H153" s="269" t="s">
        <v>1</v>
      </c>
      <c r="I153" s="271"/>
      <c r="J153" s="268"/>
      <c r="K153" s="268"/>
      <c r="L153" s="272"/>
      <c r="M153" s="273"/>
      <c r="N153" s="274"/>
      <c r="O153" s="274"/>
      <c r="P153" s="274"/>
      <c r="Q153" s="274"/>
      <c r="R153" s="274"/>
      <c r="S153" s="274"/>
      <c r="T153" s="275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76" t="s">
        <v>213</v>
      </c>
      <c r="AU153" s="276" t="s">
        <v>80</v>
      </c>
      <c r="AV153" s="13" t="s">
        <v>80</v>
      </c>
      <c r="AW153" s="13" t="s">
        <v>29</v>
      </c>
      <c r="AX153" s="13" t="s">
        <v>72</v>
      </c>
      <c r="AY153" s="276" t="s">
        <v>203</v>
      </c>
    </row>
    <row r="154" s="12" customFormat="1">
      <c r="A154" s="12"/>
      <c r="B154" s="252"/>
      <c r="C154" s="253"/>
      <c r="D154" s="248" t="s">
        <v>213</v>
      </c>
      <c r="E154" s="254" t="s">
        <v>244</v>
      </c>
      <c r="F154" s="255" t="s">
        <v>1255</v>
      </c>
      <c r="G154" s="253"/>
      <c r="H154" s="256">
        <v>30.030000000000001</v>
      </c>
      <c r="I154" s="257"/>
      <c r="J154" s="253"/>
      <c r="K154" s="253"/>
      <c r="L154" s="258"/>
      <c r="M154" s="259"/>
      <c r="N154" s="260"/>
      <c r="O154" s="260"/>
      <c r="P154" s="260"/>
      <c r="Q154" s="260"/>
      <c r="R154" s="260"/>
      <c r="S154" s="260"/>
      <c r="T154" s="261"/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T154" s="262" t="s">
        <v>213</v>
      </c>
      <c r="AU154" s="262" t="s">
        <v>80</v>
      </c>
      <c r="AV154" s="12" t="s">
        <v>95</v>
      </c>
      <c r="AW154" s="12" t="s">
        <v>29</v>
      </c>
      <c r="AX154" s="12" t="s">
        <v>80</v>
      </c>
      <c r="AY154" s="262" t="s">
        <v>203</v>
      </c>
    </row>
    <row r="155" s="2" customFormat="1" ht="16.5" customHeight="1">
      <c r="A155" s="36"/>
      <c r="B155" s="37"/>
      <c r="C155" s="236" t="s">
        <v>246</v>
      </c>
      <c r="D155" s="236" t="s">
        <v>204</v>
      </c>
      <c r="E155" s="237" t="s">
        <v>530</v>
      </c>
      <c r="F155" s="238" t="s">
        <v>531</v>
      </c>
      <c r="G155" s="239" t="s">
        <v>311</v>
      </c>
      <c r="H155" s="240">
        <v>22</v>
      </c>
      <c r="I155" s="241"/>
      <c r="J155" s="240">
        <f>ROUND(I155*H155,2)</f>
        <v>0</v>
      </c>
      <c r="K155" s="238" t="s">
        <v>208</v>
      </c>
      <c r="L155" s="42"/>
      <c r="M155" s="242" t="s">
        <v>1</v>
      </c>
      <c r="N155" s="243" t="s">
        <v>37</v>
      </c>
      <c r="O155" s="89"/>
      <c r="P155" s="244">
        <f>O155*H155</f>
        <v>0</v>
      </c>
      <c r="Q155" s="244">
        <v>0</v>
      </c>
      <c r="R155" s="244">
        <f>Q155*H155</f>
        <v>0</v>
      </c>
      <c r="S155" s="244">
        <v>0</v>
      </c>
      <c r="T155" s="245">
        <f>S155*H155</f>
        <v>0</v>
      </c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R155" s="246" t="s">
        <v>209</v>
      </c>
      <c r="AT155" s="246" t="s">
        <v>204</v>
      </c>
      <c r="AU155" s="246" t="s">
        <v>80</v>
      </c>
      <c r="AY155" s="15" t="s">
        <v>203</v>
      </c>
      <c r="BE155" s="247">
        <f>IF(N155="základní",J155,0)</f>
        <v>0</v>
      </c>
      <c r="BF155" s="247">
        <f>IF(N155="snížená",J155,0)</f>
        <v>0</v>
      </c>
      <c r="BG155" s="247">
        <f>IF(N155="zákl. přenesená",J155,0)</f>
        <v>0</v>
      </c>
      <c r="BH155" s="247">
        <f>IF(N155="sníž. přenesená",J155,0)</f>
        <v>0</v>
      </c>
      <c r="BI155" s="247">
        <f>IF(N155="nulová",J155,0)</f>
        <v>0</v>
      </c>
      <c r="BJ155" s="15" t="s">
        <v>80</v>
      </c>
      <c r="BK155" s="247">
        <f>ROUND(I155*H155,2)</f>
        <v>0</v>
      </c>
      <c r="BL155" s="15" t="s">
        <v>209</v>
      </c>
      <c r="BM155" s="246" t="s">
        <v>1256</v>
      </c>
    </row>
    <row r="156" s="2" customFormat="1">
      <c r="A156" s="36"/>
      <c r="B156" s="37"/>
      <c r="C156" s="38"/>
      <c r="D156" s="248" t="s">
        <v>211</v>
      </c>
      <c r="E156" s="38"/>
      <c r="F156" s="249" t="s">
        <v>533</v>
      </c>
      <c r="G156" s="38"/>
      <c r="H156" s="38"/>
      <c r="I156" s="152"/>
      <c r="J156" s="38"/>
      <c r="K156" s="38"/>
      <c r="L156" s="42"/>
      <c r="M156" s="250"/>
      <c r="N156" s="251"/>
      <c r="O156" s="89"/>
      <c r="P156" s="89"/>
      <c r="Q156" s="89"/>
      <c r="R156" s="89"/>
      <c r="S156" s="89"/>
      <c r="T156" s="90"/>
      <c r="U156" s="36"/>
      <c r="V156" s="36"/>
      <c r="W156" s="36"/>
      <c r="X156" s="36"/>
      <c r="Y156" s="36"/>
      <c r="Z156" s="36"/>
      <c r="AA156" s="36"/>
      <c r="AB156" s="36"/>
      <c r="AC156" s="36"/>
      <c r="AD156" s="36"/>
      <c r="AE156" s="36"/>
      <c r="AT156" s="15" t="s">
        <v>211</v>
      </c>
      <c r="AU156" s="15" t="s">
        <v>80</v>
      </c>
    </row>
    <row r="157" s="13" customFormat="1">
      <c r="A157" s="13"/>
      <c r="B157" s="267"/>
      <c r="C157" s="268"/>
      <c r="D157" s="248" t="s">
        <v>213</v>
      </c>
      <c r="E157" s="269" t="s">
        <v>1</v>
      </c>
      <c r="F157" s="270" t="s">
        <v>1011</v>
      </c>
      <c r="G157" s="268"/>
      <c r="H157" s="269" t="s">
        <v>1</v>
      </c>
      <c r="I157" s="271"/>
      <c r="J157" s="268"/>
      <c r="K157" s="268"/>
      <c r="L157" s="272"/>
      <c r="M157" s="273"/>
      <c r="N157" s="274"/>
      <c r="O157" s="274"/>
      <c r="P157" s="274"/>
      <c r="Q157" s="274"/>
      <c r="R157" s="274"/>
      <c r="S157" s="274"/>
      <c r="T157" s="275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76" t="s">
        <v>213</v>
      </c>
      <c r="AU157" s="276" t="s">
        <v>80</v>
      </c>
      <c r="AV157" s="13" t="s">
        <v>80</v>
      </c>
      <c r="AW157" s="13" t="s">
        <v>29</v>
      </c>
      <c r="AX157" s="13" t="s">
        <v>72</v>
      </c>
      <c r="AY157" s="276" t="s">
        <v>203</v>
      </c>
    </row>
    <row r="158" s="12" customFormat="1">
      <c r="A158" s="12"/>
      <c r="B158" s="252"/>
      <c r="C158" s="253"/>
      <c r="D158" s="248" t="s">
        <v>213</v>
      </c>
      <c r="E158" s="254" t="s">
        <v>250</v>
      </c>
      <c r="F158" s="255" t="s">
        <v>1257</v>
      </c>
      <c r="G158" s="253"/>
      <c r="H158" s="256">
        <v>22</v>
      </c>
      <c r="I158" s="257"/>
      <c r="J158" s="253"/>
      <c r="K158" s="253"/>
      <c r="L158" s="258"/>
      <c r="M158" s="259"/>
      <c r="N158" s="260"/>
      <c r="O158" s="260"/>
      <c r="P158" s="260"/>
      <c r="Q158" s="260"/>
      <c r="R158" s="260"/>
      <c r="S158" s="260"/>
      <c r="T158" s="261"/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T158" s="262" t="s">
        <v>213</v>
      </c>
      <c r="AU158" s="262" t="s">
        <v>80</v>
      </c>
      <c r="AV158" s="12" t="s">
        <v>95</v>
      </c>
      <c r="AW158" s="12" t="s">
        <v>29</v>
      </c>
      <c r="AX158" s="12" t="s">
        <v>80</v>
      </c>
      <c r="AY158" s="262" t="s">
        <v>203</v>
      </c>
    </row>
    <row r="159" s="11" customFormat="1" ht="25.92" customHeight="1">
      <c r="A159" s="11"/>
      <c r="B159" s="222"/>
      <c r="C159" s="223"/>
      <c r="D159" s="224" t="s">
        <v>71</v>
      </c>
      <c r="E159" s="225" t="s">
        <v>209</v>
      </c>
      <c r="F159" s="225" t="s">
        <v>542</v>
      </c>
      <c r="G159" s="223"/>
      <c r="H159" s="223"/>
      <c r="I159" s="226"/>
      <c r="J159" s="227">
        <f>BK159</f>
        <v>0</v>
      </c>
      <c r="K159" s="223"/>
      <c r="L159" s="228"/>
      <c r="M159" s="229"/>
      <c r="N159" s="230"/>
      <c r="O159" s="230"/>
      <c r="P159" s="231">
        <f>SUM(P160:P180)</f>
        <v>0</v>
      </c>
      <c r="Q159" s="230"/>
      <c r="R159" s="231">
        <f>SUM(R160:R180)</f>
        <v>0</v>
      </c>
      <c r="S159" s="230"/>
      <c r="T159" s="232">
        <f>SUM(T160:T180)</f>
        <v>0</v>
      </c>
      <c r="U159" s="11"/>
      <c r="V159" s="11"/>
      <c r="W159" s="11"/>
      <c r="X159" s="11"/>
      <c r="Y159" s="11"/>
      <c r="Z159" s="11"/>
      <c r="AA159" s="11"/>
      <c r="AB159" s="11"/>
      <c r="AC159" s="11"/>
      <c r="AD159" s="11"/>
      <c r="AE159" s="11"/>
      <c r="AR159" s="233" t="s">
        <v>80</v>
      </c>
      <c r="AT159" s="234" t="s">
        <v>71</v>
      </c>
      <c r="AU159" s="234" t="s">
        <v>72</v>
      </c>
      <c r="AY159" s="233" t="s">
        <v>203</v>
      </c>
      <c r="BK159" s="235">
        <f>SUM(BK160:BK180)</f>
        <v>0</v>
      </c>
    </row>
    <row r="160" s="2" customFormat="1" ht="16.5" customHeight="1">
      <c r="A160" s="36"/>
      <c r="B160" s="37"/>
      <c r="C160" s="236" t="s">
        <v>355</v>
      </c>
      <c r="D160" s="236" t="s">
        <v>204</v>
      </c>
      <c r="E160" s="237" t="s">
        <v>1013</v>
      </c>
      <c r="F160" s="238" t="s">
        <v>1014</v>
      </c>
      <c r="G160" s="239" t="s">
        <v>311</v>
      </c>
      <c r="H160" s="240">
        <v>0.40000000000000002</v>
      </c>
      <c r="I160" s="241"/>
      <c r="J160" s="240">
        <f>ROUND(I160*H160,2)</f>
        <v>0</v>
      </c>
      <c r="K160" s="238" t="s">
        <v>208</v>
      </c>
      <c r="L160" s="42"/>
      <c r="M160" s="242" t="s">
        <v>1</v>
      </c>
      <c r="N160" s="243" t="s">
        <v>37</v>
      </c>
      <c r="O160" s="89"/>
      <c r="P160" s="244">
        <f>O160*H160</f>
        <v>0</v>
      </c>
      <c r="Q160" s="244">
        <v>0</v>
      </c>
      <c r="R160" s="244">
        <f>Q160*H160</f>
        <v>0</v>
      </c>
      <c r="S160" s="244">
        <v>0</v>
      </c>
      <c r="T160" s="245">
        <f>S160*H160</f>
        <v>0</v>
      </c>
      <c r="U160" s="36"/>
      <c r="V160" s="36"/>
      <c r="W160" s="36"/>
      <c r="X160" s="36"/>
      <c r="Y160" s="36"/>
      <c r="Z160" s="36"/>
      <c r="AA160" s="36"/>
      <c r="AB160" s="36"/>
      <c r="AC160" s="36"/>
      <c r="AD160" s="36"/>
      <c r="AE160" s="36"/>
      <c r="AR160" s="246" t="s">
        <v>209</v>
      </c>
      <c r="AT160" s="246" t="s">
        <v>204</v>
      </c>
      <c r="AU160" s="246" t="s">
        <v>80</v>
      </c>
      <c r="AY160" s="15" t="s">
        <v>203</v>
      </c>
      <c r="BE160" s="247">
        <f>IF(N160="základní",J160,0)</f>
        <v>0</v>
      </c>
      <c r="BF160" s="247">
        <f>IF(N160="snížená",J160,0)</f>
        <v>0</v>
      </c>
      <c r="BG160" s="247">
        <f>IF(N160="zákl. přenesená",J160,0)</f>
        <v>0</v>
      </c>
      <c r="BH160" s="247">
        <f>IF(N160="sníž. přenesená",J160,0)</f>
        <v>0</v>
      </c>
      <c r="BI160" s="247">
        <f>IF(N160="nulová",J160,0)</f>
        <v>0</v>
      </c>
      <c r="BJ160" s="15" t="s">
        <v>80</v>
      </c>
      <c r="BK160" s="247">
        <f>ROUND(I160*H160,2)</f>
        <v>0</v>
      </c>
      <c r="BL160" s="15" t="s">
        <v>209</v>
      </c>
      <c r="BM160" s="246" t="s">
        <v>1258</v>
      </c>
    </row>
    <row r="161" s="2" customFormat="1">
      <c r="A161" s="36"/>
      <c r="B161" s="37"/>
      <c r="C161" s="38"/>
      <c r="D161" s="248" t="s">
        <v>211</v>
      </c>
      <c r="E161" s="38"/>
      <c r="F161" s="249" t="s">
        <v>1016</v>
      </c>
      <c r="G161" s="38"/>
      <c r="H161" s="38"/>
      <c r="I161" s="152"/>
      <c r="J161" s="38"/>
      <c r="K161" s="38"/>
      <c r="L161" s="42"/>
      <c r="M161" s="250"/>
      <c r="N161" s="251"/>
      <c r="O161" s="89"/>
      <c r="P161" s="89"/>
      <c r="Q161" s="89"/>
      <c r="R161" s="89"/>
      <c r="S161" s="89"/>
      <c r="T161" s="90"/>
      <c r="U161" s="36"/>
      <c r="V161" s="36"/>
      <c r="W161" s="36"/>
      <c r="X161" s="36"/>
      <c r="Y161" s="36"/>
      <c r="Z161" s="36"/>
      <c r="AA161" s="36"/>
      <c r="AB161" s="36"/>
      <c r="AC161" s="36"/>
      <c r="AD161" s="36"/>
      <c r="AE161" s="36"/>
      <c r="AT161" s="15" t="s">
        <v>211</v>
      </c>
      <c r="AU161" s="15" t="s">
        <v>80</v>
      </c>
    </row>
    <row r="162" s="13" customFormat="1">
      <c r="A162" s="13"/>
      <c r="B162" s="267"/>
      <c r="C162" s="268"/>
      <c r="D162" s="248" t="s">
        <v>213</v>
      </c>
      <c r="E162" s="269" t="s">
        <v>1</v>
      </c>
      <c r="F162" s="270" t="s">
        <v>1017</v>
      </c>
      <c r="G162" s="268"/>
      <c r="H162" s="269" t="s">
        <v>1</v>
      </c>
      <c r="I162" s="271"/>
      <c r="J162" s="268"/>
      <c r="K162" s="268"/>
      <c r="L162" s="272"/>
      <c r="M162" s="273"/>
      <c r="N162" s="274"/>
      <c r="O162" s="274"/>
      <c r="P162" s="274"/>
      <c r="Q162" s="274"/>
      <c r="R162" s="274"/>
      <c r="S162" s="274"/>
      <c r="T162" s="275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76" t="s">
        <v>213</v>
      </c>
      <c r="AU162" s="276" t="s">
        <v>80</v>
      </c>
      <c r="AV162" s="13" t="s">
        <v>80</v>
      </c>
      <c r="AW162" s="13" t="s">
        <v>29</v>
      </c>
      <c r="AX162" s="13" t="s">
        <v>72</v>
      </c>
      <c r="AY162" s="276" t="s">
        <v>203</v>
      </c>
    </row>
    <row r="163" s="12" customFormat="1">
      <c r="A163" s="12"/>
      <c r="B163" s="252"/>
      <c r="C163" s="253"/>
      <c r="D163" s="248" t="s">
        <v>213</v>
      </c>
      <c r="E163" s="254" t="s">
        <v>293</v>
      </c>
      <c r="F163" s="255" t="s">
        <v>1095</v>
      </c>
      <c r="G163" s="253"/>
      <c r="H163" s="256">
        <v>0.40000000000000002</v>
      </c>
      <c r="I163" s="257"/>
      <c r="J163" s="253"/>
      <c r="K163" s="253"/>
      <c r="L163" s="258"/>
      <c r="M163" s="259"/>
      <c r="N163" s="260"/>
      <c r="O163" s="260"/>
      <c r="P163" s="260"/>
      <c r="Q163" s="260"/>
      <c r="R163" s="260"/>
      <c r="S163" s="260"/>
      <c r="T163" s="261"/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T163" s="262" t="s">
        <v>213</v>
      </c>
      <c r="AU163" s="262" t="s">
        <v>80</v>
      </c>
      <c r="AV163" s="12" t="s">
        <v>95</v>
      </c>
      <c r="AW163" s="12" t="s">
        <v>29</v>
      </c>
      <c r="AX163" s="12" t="s">
        <v>80</v>
      </c>
      <c r="AY163" s="262" t="s">
        <v>203</v>
      </c>
    </row>
    <row r="164" s="2" customFormat="1" ht="16.5" customHeight="1">
      <c r="A164" s="36"/>
      <c r="B164" s="37"/>
      <c r="C164" s="236" t="s">
        <v>275</v>
      </c>
      <c r="D164" s="236" t="s">
        <v>204</v>
      </c>
      <c r="E164" s="237" t="s">
        <v>1019</v>
      </c>
      <c r="F164" s="238" t="s">
        <v>1020</v>
      </c>
      <c r="G164" s="239" t="s">
        <v>311</v>
      </c>
      <c r="H164" s="240">
        <v>4.1100000000000003</v>
      </c>
      <c r="I164" s="241"/>
      <c r="J164" s="240">
        <f>ROUND(I164*H164,2)</f>
        <v>0</v>
      </c>
      <c r="K164" s="238" t="s">
        <v>208</v>
      </c>
      <c r="L164" s="42"/>
      <c r="M164" s="242" t="s">
        <v>1</v>
      </c>
      <c r="N164" s="243" t="s">
        <v>37</v>
      </c>
      <c r="O164" s="89"/>
      <c r="P164" s="244">
        <f>O164*H164</f>
        <v>0</v>
      </c>
      <c r="Q164" s="244">
        <v>0</v>
      </c>
      <c r="R164" s="244">
        <f>Q164*H164</f>
        <v>0</v>
      </c>
      <c r="S164" s="244">
        <v>0</v>
      </c>
      <c r="T164" s="245">
        <f>S164*H164</f>
        <v>0</v>
      </c>
      <c r="U164" s="36"/>
      <c r="V164" s="36"/>
      <c r="W164" s="36"/>
      <c r="X164" s="36"/>
      <c r="Y164" s="36"/>
      <c r="Z164" s="36"/>
      <c r="AA164" s="36"/>
      <c r="AB164" s="36"/>
      <c r="AC164" s="36"/>
      <c r="AD164" s="36"/>
      <c r="AE164" s="36"/>
      <c r="AR164" s="246" t="s">
        <v>209</v>
      </c>
      <c r="AT164" s="246" t="s">
        <v>204</v>
      </c>
      <c r="AU164" s="246" t="s">
        <v>80</v>
      </c>
      <c r="AY164" s="15" t="s">
        <v>203</v>
      </c>
      <c r="BE164" s="247">
        <f>IF(N164="základní",J164,0)</f>
        <v>0</v>
      </c>
      <c r="BF164" s="247">
        <f>IF(N164="snížená",J164,0)</f>
        <v>0</v>
      </c>
      <c r="BG164" s="247">
        <f>IF(N164="zákl. přenesená",J164,0)</f>
        <v>0</v>
      </c>
      <c r="BH164" s="247">
        <f>IF(N164="sníž. přenesená",J164,0)</f>
        <v>0</v>
      </c>
      <c r="BI164" s="247">
        <f>IF(N164="nulová",J164,0)</f>
        <v>0</v>
      </c>
      <c r="BJ164" s="15" t="s">
        <v>80</v>
      </c>
      <c r="BK164" s="247">
        <f>ROUND(I164*H164,2)</f>
        <v>0</v>
      </c>
      <c r="BL164" s="15" t="s">
        <v>209</v>
      </c>
      <c r="BM164" s="246" t="s">
        <v>1259</v>
      </c>
    </row>
    <row r="165" s="2" customFormat="1">
      <c r="A165" s="36"/>
      <c r="B165" s="37"/>
      <c r="C165" s="38"/>
      <c r="D165" s="248" t="s">
        <v>211</v>
      </c>
      <c r="E165" s="38"/>
      <c r="F165" s="249" t="s">
        <v>546</v>
      </c>
      <c r="G165" s="38"/>
      <c r="H165" s="38"/>
      <c r="I165" s="152"/>
      <c r="J165" s="38"/>
      <c r="K165" s="38"/>
      <c r="L165" s="42"/>
      <c r="M165" s="250"/>
      <c r="N165" s="251"/>
      <c r="O165" s="89"/>
      <c r="P165" s="89"/>
      <c r="Q165" s="89"/>
      <c r="R165" s="89"/>
      <c r="S165" s="89"/>
      <c r="T165" s="90"/>
      <c r="U165" s="36"/>
      <c r="V165" s="36"/>
      <c r="W165" s="36"/>
      <c r="X165" s="36"/>
      <c r="Y165" s="36"/>
      <c r="Z165" s="36"/>
      <c r="AA165" s="36"/>
      <c r="AB165" s="36"/>
      <c r="AC165" s="36"/>
      <c r="AD165" s="36"/>
      <c r="AE165" s="36"/>
      <c r="AT165" s="15" t="s">
        <v>211</v>
      </c>
      <c r="AU165" s="15" t="s">
        <v>80</v>
      </c>
    </row>
    <row r="166" s="12" customFormat="1">
      <c r="A166" s="12"/>
      <c r="B166" s="252"/>
      <c r="C166" s="253"/>
      <c r="D166" s="248" t="s">
        <v>213</v>
      </c>
      <c r="E166" s="254" t="s">
        <v>333</v>
      </c>
      <c r="F166" s="255" t="s">
        <v>1260</v>
      </c>
      <c r="G166" s="253"/>
      <c r="H166" s="256">
        <v>4.1100000000000003</v>
      </c>
      <c r="I166" s="257"/>
      <c r="J166" s="253"/>
      <c r="K166" s="253"/>
      <c r="L166" s="258"/>
      <c r="M166" s="259"/>
      <c r="N166" s="260"/>
      <c r="O166" s="260"/>
      <c r="P166" s="260"/>
      <c r="Q166" s="260"/>
      <c r="R166" s="260"/>
      <c r="S166" s="260"/>
      <c r="T166" s="261"/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T166" s="262" t="s">
        <v>213</v>
      </c>
      <c r="AU166" s="262" t="s">
        <v>80</v>
      </c>
      <c r="AV166" s="12" t="s">
        <v>95</v>
      </c>
      <c r="AW166" s="12" t="s">
        <v>29</v>
      </c>
      <c r="AX166" s="12" t="s">
        <v>80</v>
      </c>
      <c r="AY166" s="262" t="s">
        <v>203</v>
      </c>
    </row>
    <row r="167" s="2" customFormat="1" ht="16.5" customHeight="1">
      <c r="A167" s="36"/>
      <c r="B167" s="37"/>
      <c r="C167" s="236" t="s">
        <v>366</v>
      </c>
      <c r="D167" s="236" t="s">
        <v>204</v>
      </c>
      <c r="E167" s="237" t="s">
        <v>1023</v>
      </c>
      <c r="F167" s="238" t="s">
        <v>1024</v>
      </c>
      <c r="G167" s="239" t="s">
        <v>311</v>
      </c>
      <c r="H167" s="240">
        <v>2.48</v>
      </c>
      <c r="I167" s="241"/>
      <c r="J167" s="240">
        <f>ROUND(I167*H167,2)</f>
        <v>0</v>
      </c>
      <c r="K167" s="238" t="s">
        <v>208</v>
      </c>
      <c r="L167" s="42"/>
      <c r="M167" s="242" t="s">
        <v>1</v>
      </c>
      <c r="N167" s="243" t="s">
        <v>37</v>
      </c>
      <c r="O167" s="89"/>
      <c r="P167" s="244">
        <f>O167*H167</f>
        <v>0</v>
      </c>
      <c r="Q167" s="244">
        <v>0</v>
      </c>
      <c r="R167" s="244">
        <f>Q167*H167</f>
        <v>0</v>
      </c>
      <c r="S167" s="244">
        <v>0</v>
      </c>
      <c r="T167" s="245">
        <f>S167*H167</f>
        <v>0</v>
      </c>
      <c r="U167" s="36"/>
      <c r="V167" s="36"/>
      <c r="W167" s="36"/>
      <c r="X167" s="36"/>
      <c r="Y167" s="36"/>
      <c r="Z167" s="36"/>
      <c r="AA167" s="36"/>
      <c r="AB167" s="36"/>
      <c r="AC167" s="36"/>
      <c r="AD167" s="36"/>
      <c r="AE167" s="36"/>
      <c r="AR167" s="246" t="s">
        <v>209</v>
      </c>
      <c r="AT167" s="246" t="s">
        <v>204</v>
      </c>
      <c r="AU167" s="246" t="s">
        <v>80</v>
      </c>
      <c r="AY167" s="15" t="s">
        <v>203</v>
      </c>
      <c r="BE167" s="247">
        <f>IF(N167="základní",J167,0)</f>
        <v>0</v>
      </c>
      <c r="BF167" s="247">
        <f>IF(N167="snížená",J167,0)</f>
        <v>0</v>
      </c>
      <c r="BG167" s="247">
        <f>IF(N167="zákl. přenesená",J167,0)</f>
        <v>0</v>
      </c>
      <c r="BH167" s="247">
        <f>IF(N167="sníž. přenesená",J167,0)</f>
        <v>0</v>
      </c>
      <c r="BI167" s="247">
        <f>IF(N167="nulová",J167,0)</f>
        <v>0</v>
      </c>
      <c r="BJ167" s="15" t="s">
        <v>80</v>
      </c>
      <c r="BK167" s="247">
        <f>ROUND(I167*H167,2)</f>
        <v>0</v>
      </c>
      <c r="BL167" s="15" t="s">
        <v>209</v>
      </c>
      <c r="BM167" s="246" t="s">
        <v>1261</v>
      </c>
    </row>
    <row r="168" s="2" customFormat="1">
      <c r="A168" s="36"/>
      <c r="B168" s="37"/>
      <c r="C168" s="38"/>
      <c r="D168" s="248" t="s">
        <v>211</v>
      </c>
      <c r="E168" s="38"/>
      <c r="F168" s="249" t="s">
        <v>1026</v>
      </c>
      <c r="G168" s="38"/>
      <c r="H168" s="38"/>
      <c r="I168" s="152"/>
      <c r="J168" s="38"/>
      <c r="K168" s="38"/>
      <c r="L168" s="42"/>
      <c r="M168" s="250"/>
      <c r="N168" s="251"/>
      <c r="O168" s="89"/>
      <c r="P168" s="89"/>
      <c r="Q168" s="89"/>
      <c r="R168" s="89"/>
      <c r="S168" s="89"/>
      <c r="T168" s="90"/>
      <c r="U168" s="36"/>
      <c r="V168" s="36"/>
      <c r="W168" s="36"/>
      <c r="X168" s="36"/>
      <c r="Y168" s="36"/>
      <c r="Z168" s="36"/>
      <c r="AA168" s="36"/>
      <c r="AB168" s="36"/>
      <c r="AC168" s="36"/>
      <c r="AD168" s="36"/>
      <c r="AE168" s="36"/>
      <c r="AT168" s="15" t="s">
        <v>211</v>
      </c>
      <c r="AU168" s="15" t="s">
        <v>80</v>
      </c>
    </row>
    <row r="169" s="12" customFormat="1">
      <c r="A169" s="12"/>
      <c r="B169" s="252"/>
      <c r="C169" s="253"/>
      <c r="D169" s="248" t="s">
        <v>213</v>
      </c>
      <c r="E169" s="254" t="s">
        <v>300</v>
      </c>
      <c r="F169" s="255" t="s">
        <v>1262</v>
      </c>
      <c r="G169" s="253"/>
      <c r="H169" s="256">
        <v>2.48</v>
      </c>
      <c r="I169" s="257"/>
      <c r="J169" s="253"/>
      <c r="K169" s="253"/>
      <c r="L169" s="258"/>
      <c r="M169" s="259"/>
      <c r="N169" s="260"/>
      <c r="O169" s="260"/>
      <c r="P169" s="260"/>
      <c r="Q169" s="260"/>
      <c r="R169" s="260"/>
      <c r="S169" s="260"/>
      <c r="T169" s="261"/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T169" s="262" t="s">
        <v>213</v>
      </c>
      <c r="AU169" s="262" t="s">
        <v>80</v>
      </c>
      <c r="AV169" s="12" t="s">
        <v>95</v>
      </c>
      <c r="AW169" s="12" t="s">
        <v>29</v>
      </c>
      <c r="AX169" s="12" t="s">
        <v>80</v>
      </c>
      <c r="AY169" s="262" t="s">
        <v>203</v>
      </c>
    </row>
    <row r="170" s="2" customFormat="1" ht="16.5" customHeight="1">
      <c r="A170" s="36"/>
      <c r="B170" s="37"/>
      <c r="C170" s="236" t="s">
        <v>371</v>
      </c>
      <c r="D170" s="236" t="s">
        <v>204</v>
      </c>
      <c r="E170" s="237" t="s">
        <v>1028</v>
      </c>
      <c r="F170" s="238" t="s">
        <v>1029</v>
      </c>
      <c r="G170" s="239" t="s">
        <v>311</v>
      </c>
      <c r="H170" s="240">
        <v>4.1100000000000003</v>
      </c>
      <c r="I170" s="241"/>
      <c r="J170" s="240">
        <f>ROUND(I170*H170,2)</f>
        <v>0</v>
      </c>
      <c r="K170" s="238" t="s">
        <v>208</v>
      </c>
      <c r="L170" s="42"/>
      <c r="M170" s="242" t="s">
        <v>1</v>
      </c>
      <c r="N170" s="243" t="s">
        <v>37</v>
      </c>
      <c r="O170" s="89"/>
      <c r="P170" s="244">
        <f>O170*H170</f>
        <v>0</v>
      </c>
      <c r="Q170" s="244">
        <v>0</v>
      </c>
      <c r="R170" s="244">
        <f>Q170*H170</f>
        <v>0</v>
      </c>
      <c r="S170" s="244">
        <v>0</v>
      </c>
      <c r="T170" s="245">
        <f>S170*H170</f>
        <v>0</v>
      </c>
      <c r="U170" s="36"/>
      <c r="V170" s="36"/>
      <c r="W170" s="36"/>
      <c r="X170" s="36"/>
      <c r="Y170" s="36"/>
      <c r="Z170" s="36"/>
      <c r="AA170" s="36"/>
      <c r="AB170" s="36"/>
      <c r="AC170" s="36"/>
      <c r="AD170" s="36"/>
      <c r="AE170" s="36"/>
      <c r="AR170" s="246" t="s">
        <v>209</v>
      </c>
      <c r="AT170" s="246" t="s">
        <v>204</v>
      </c>
      <c r="AU170" s="246" t="s">
        <v>80</v>
      </c>
      <c r="AY170" s="15" t="s">
        <v>203</v>
      </c>
      <c r="BE170" s="247">
        <f>IF(N170="základní",J170,0)</f>
        <v>0</v>
      </c>
      <c r="BF170" s="247">
        <f>IF(N170="snížená",J170,0)</f>
        <v>0</v>
      </c>
      <c r="BG170" s="247">
        <f>IF(N170="zákl. přenesená",J170,0)</f>
        <v>0</v>
      </c>
      <c r="BH170" s="247">
        <f>IF(N170="sníž. přenesená",J170,0)</f>
        <v>0</v>
      </c>
      <c r="BI170" s="247">
        <f>IF(N170="nulová",J170,0)</f>
        <v>0</v>
      </c>
      <c r="BJ170" s="15" t="s">
        <v>80</v>
      </c>
      <c r="BK170" s="247">
        <f>ROUND(I170*H170,2)</f>
        <v>0</v>
      </c>
      <c r="BL170" s="15" t="s">
        <v>209</v>
      </c>
      <c r="BM170" s="246" t="s">
        <v>1263</v>
      </c>
    </row>
    <row r="171" s="2" customFormat="1">
      <c r="A171" s="36"/>
      <c r="B171" s="37"/>
      <c r="C171" s="38"/>
      <c r="D171" s="248" t="s">
        <v>211</v>
      </c>
      <c r="E171" s="38"/>
      <c r="F171" s="249" t="s">
        <v>1026</v>
      </c>
      <c r="G171" s="38"/>
      <c r="H171" s="38"/>
      <c r="I171" s="152"/>
      <c r="J171" s="38"/>
      <c r="K171" s="38"/>
      <c r="L171" s="42"/>
      <c r="M171" s="250"/>
      <c r="N171" s="251"/>
      <c r="O171" s="89"/>
      <c r="P171" s="89"/>
      <c r="Q171" s="89"/>
      <c r="R171" s="89"/>
      <c r="S171" s="89"/>
      <c r="T171" s="90"/>
      <c r="U171" s="36"/>
      <c r="V171" s="36"/>
      <c r="W171" s="36"/>
      <c r="X171" s="36"/>
      <c r="Y171" s="36"/>
      <c r="Z171" s="36"/>
      <c r="AA171" s="36"/>
      <c r="AB171" s="36"/>
      <c r="AC171" s="36"/>
      <c r="AD171" s="36"/>
      <c r="AE171" s="36"/>
      <c r="AT171" s="15" t="s">
        <v>211</v>
      </c>
      <c r="AU171" s="15" t="s">
        <v>80</v>
      </c>
    </row>
    <row r="172" s="12" customFormat="1">
      <c r="A172" s="12"/>
      <c r="B172" s="252"/>
      <c r="C172" s="253"/>
      <c r="D172" s="248" t="s">
        <v>213</v>
      </c>
      <c r="E172" s="254" t="s">
        <v>339</v>
      </c>
      <c r="F172" s="255" t="s">
        <v>1260</v>
      </c>
      <c r="G172" s="253"/>
      <c r="H172" s="256">
        <v>4.1100000000000003</v>
      </c>
      <c r="I172" s="257"/>
      <c r="J172" s="253"/>
      <c r="K172" s="253"/>
      <c r="L172" s="258"/>
      <c r="M172" s="259"/>
      <c r="N172" s="260"/>
      <c r="O172" s="260"/>
      <c r="P172" s="260"/>
      <c r="Q172" s="260"/>
      <c r="R172" s="260"/>
      <c r="S172" s="260"/>
      <c r="T172" s="261"/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T172" s="262" t="s">
        <v>213</v>
      </c>
      <c r="AU172" s="262" t="s">
        <v>80</v>
      </c>
      <c r="AV172" s="12" t="s">
        <v>95</v>
      </c>
      <c r="AW172" s="12" t="s">
        <v>29</v>
      </c>
      <c r="AX172" s="12" t="s">
        <v>80</v>
      </c>
      <c r="AY172" s="262" t="s">
        <v>203</v>
      </c>
    </row>
    <row r="173" s="2" customFormat="1" ht="16.5" customHeight="1">
      <c r="A173" s="36"/>
      <c r="B173" s="37"/>
      <c r="C173" s="236" t="s">
        <v>377</v>
      </c>
      <c r="D173" s="236" t="s">
        <v>204</v>
      </c>
      <c r="E173" s="237" t="s">
        <v>548</v>
      </c>
      <c r="F173" s="238" t="s">
        <v>549</v>
      </c>
      <c r="G173" s="239" t="s">
        <v>311</v>
      </c>
      <c r="H173" s="240">
        <v>8.2200000000000006</v>
      </c>
      <c r="I173" s="241"/>
      <c r="J173" s="240">
        <f>ROUND(I173*H173,2)</f>
        <v>0</v>
      </c>
      <c r="K173" s="238" t="s">
        <v>208</v>
      </c>
      <c r="L173" s="42"/>
      <c r="M173" s="242" t="s">
        <v>1</v>
      </c>
      <c r="N173" s="243" t="s">
        <v>37</v>
      </c>
      <c r="O173" s="89"/>
      <c r="P173" s="244">
        <f>O173*H173</f>
        <v>0</v>
      </c>
      <c r="Q173" s="244">
        <v>0</v>
      </c>
      <c r="R173" s="244">
        <f>Q173*H173</f>
        <v>0</v>
      </c>
      <c r="S173" s="244">
        <v>0</v>
      </c>
      <c r="T173" s="245">
        <f>S173*H173</f>
        <v>0</v>
      </c>
      <c r="U173" s="36"/>
      <c r="V173" s="36"/>
      <c r="W173" s="36"/>
      <c r="X173" s="36"/>
      <c r="Y173" s="36"/>
      <c r="Z173" s="36"/>
      <c r="AA173" s="36"/>
      <c r="AB173" s="36"/>
      <c r="AC173" s="36"/>
      <c r="AD173" s="36"/>
      <c r="AE173" s="36"/>
      <c r="AR173" s="246" t="s">
        <v>209</v>
      </c>
      <c r="AT173" s="246" t="s">
        <v>204</v>
      </c>
      <c r="AU173" s="246" t="s">
        <v>80</v>
      </c>
      <c r="AY173" s="15" t="s">
        <v>203</v>
      </c>
      <c r="BE173" s="247">
        <f>IF(N173="základní",J173,0)</f>
        <v>0</v>
      </c>
      <c r="BF173" s="247">
        <f>IF(N173="snížená",J173,0)</f>
        <v>0</v>
      </c>
      <c r="BG173" s="247">
        <f>IF(N173="zákl. přenesená",J173,0)</f>
        <v>0</v>
      </c>
      <c r="BH173" s="247">
        <f>IF(N173="sníž. přenesená",J173,0)</f>
        <v>0</v>
      </c>
      <c r="BI173" s="247">
        <f>IF(N173="nulová",J173,0)</f>
        <v>0</v>
      </c>
      <c r="BJ173" s="15" t="s">
        <v>80</v>
      </c>
      <c r="BK173" s="247">
        <f>ROUND(I173*H173,2)</f>
        <v>0</v>
      </c>
      <c r="BL173" s="15" t="s">
        <v>209</v>
      </c>
      <c r="BM173" s="246" t="s">
        <v>1264</v>
      </c>
    </row>
    <row r="174" s="2" customFormat="1">
      <c r="A174" s="36"/>
      <c r="B174" s="37"/>
      <c r="C174" s="38"/>
      <c r="D174" s="248" t="s">
        <v>211</v>
      </c>
      <c r="E174" s="38"/>
      <c r="F174" s="249" t="s">
        <v>551</v>
      </c>
      <c r="G174" s="38"/>
      <c r="H174" s="38"/>
      <c r="I174" s="152"/>
      <c r="J174" s="38"/>
      <c r="K174" s="38"/>
      <c r="L174" s="42"/>
      <c r="M174" s="250"/>
      <c r="N174" s="251"/>
      <c r="O174" s="89"/>
      <c r="P174" s="89"/>
      <c r="Q174" s="89"/>
      <c r="R174" s="89"/>
      <c r="S174" s="89"/>
      <c r="T174" s="90"/>
      <c r="U174" s="36"/>
      <c r="V174" s="36"/>
      <c r="W174" s="36"/>
      <c r="X174" s="36"/>
      <c r="Y174" s="36"/>
      <c r="Z174" s="36"/>
      <c r="AA174" s="36"/>
      <c r="AB174" s="36"/>
      <c r="AC174" s="36"/>
      <c r="AD174" s="36"/>
      <c r="AE174" s="36"/>
      <c r="AT174" s="15" t="s">
        <v>211</v>
      </c>
      <c r="AU174" s="15" t="s">
        <v>80</v>
      </c>
    </row>
    <row r="175" s="13" customFormat="1">
      <c r="A175" s="13"/>
      <c r="B175" s="267"/>
      <c r="C175" s="268"/>
      <c r="D175" s="248" t="s">
        <v>213</v>
      </c>
      <c r="E175" s="269" t="s">
        <v>1</v>
      </c>
      <c r="F175" s="270" t="s">
        <v>1032</v>
      </c>
      <c r="G175" s="268"/>
      <c r="H175" s="269" t="s">
        <v>1</v>
      </c>
      <c r="I175" s="271"/>
      <c r="J175" s="268"/>
      <c r="K175" s="268"/>
      <c r="L175" s="272"/>
      <c r="M175" s="273"/>
      <c r="N175" s="274"/>
      <c r="O175" s="274"/>
      <c r="P175" s="274"/>
      <c r="Q175" s="274"/>
      <c r="R175" s="274"/>
      <c r="S175" s="274"/>
      <c r="T175" s="275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76" t="s">
        <v>213</v>
      </c>
      <c r="AU175" s="276" t="s">
        <v>80</v>
      </c>
      <c r="AV175" s="13" t="s">
        <v>80</v>
      </c>
      <c r="AW175" s="13" t="s">
        <v>29</v>
      </c>
      <c r="AX175" s="13" t="s">
        <v>72</v>
      </c>
      <c r="AY175" s="276" t="s">
        <v>203</v>
      </c>
    </row>
    <row r="176" s="12" customFormat="1">
      <c r="A176" s="12"/>
      <c r="B176" s="252"/>
      <c r="C176" s="253"/>
      <c r="D176" s="248" t="s">
        <v>213</v>
      </c>
      <c r="E176" s="254" t="s">
        <v>328</v>
      </c>
      <c r="F176" s="255" t="s">
        <v>1265</v>
      </c>
      <c r="G176" s="253"/>
      <c r="H176" s="256">
        <v>8.2200000000000006</v>
      </c>
      <c r="I176" s="257"/>
      <c r="J176" s="253"/>
      <c r="K176" s="253"/>
      <c r="L176" s="258"/>
      <c r="M176" s="259"/>
      <c r="N176" s="260"/>
      <c r="O176" s="260"/>
      <c r="P176" s="260"/>
      <c r="Q176" s="260"/>
      <c r="R176" s="260"/>
      <c r="S176" s="260"/>
      <c r="T176" s="261"/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T176" s="262" t="s">
        <v>213</v>
      </c>
      <c r="AU176" s="262" t="s">
        <v>80</v>
      </c>
      <c r="AV176" s="12" t="s">
        <v>95</v>
      </c>
      <c r="AW176" s="12" t="s">
        <v>29</v>
      </c>
      <c r="AX176" s="12" t="s">
        <v>80</v>
      </c>
      <c r="AY176" s="262" t="s">
        <v>203</v>
      </c>
    </row>
    <row r="177" s="2" customFormat="1" ht="16.5" customHeight="1">
      <c r="A177" s="36"/>
      <c r="B177" s="37"/>
      <c r="C177" s="236" t="s">
        <v>387</v>
      </c>
      <c r="D177" s="236" t="s">
        <v>204</v>
      </c>
      <c r="E177" s="237" t="s">
        <v>553</v>
      </c>
      <c r="F177" s="238" t="s">
        <v>554</v>
      </c>
      <c r="G177" s="239" t="s">
        <v>311</v>
      </c>
      <c r="H177" s="240">
        <v>1.53</v>
      </c>
      <c r="I177" s="241"/>
      <c r="J177" s="240">
        <f>ROUND(I177*H177,2)</f>
        <v>0</v>
      </c>
      <c r="K177" s="238" t="s">
        <v>208</v>
      </c>
      <c r="L177" s="42"/>
      <c r="M177" s="242" t="s">
        <v>1</v>
      </c>
      <c r="N177" s="243" t="s">
        <v>37</v>
      </c>
      <c r="O177" s="89"/>
      <c r="P177" s="244">
        <f>O177*H177</f>
        <v>0</v>
      </c>
      <c r="Q177" s="244">
        <v>0</v>
      </c>
      <c r="R177" s="244">
        <f>Q177*H177</f>
        <v>0</v>
      </c>
      <c r="S177" s="244">
        <v>0</v>
      </c>
      <c r="T177" s="245">
        <f>S177*H177</f>
        <v>0</v>
      </c>
      <c r="U177" s="36"/>
      <c r="V177" s="36"/>
      <c r="W177" s="36"/>
      <c r="X177" s="36"/>
      <c r="Y177" s="36"/>
      <c r="Z177" s="36"/>
      <c r="AA177" s="36"/>
      <c r="AB177" s="36"/>
      <c r="AC177" s="36"/>
      <c r="AD177" s="36"/>
      <c r="AE177" s="36"/>
      <c r="AR177" s="246" t="s">
        <v>209</v>
      </c>
      <c r="AT177" s="246" t="s">
        <v>204</v>
      </c>
      <c r="AU177" s="246" t="s">
        <v>80</v>
      </c>
      <c r="AY177" s="15" t="s">
        <v>203</v>
      </c>
      <c r="BE177" s="247">
        <f>IF(N177="základní",J177,0)</f>
        <v>0</v>
      </c>
      <c r="BF177" s="247">
        <f>IF(N177="snížená",J177,0)</f>
        <v>0</v>
      </c>
      <c r="BG177" s="247">
        <f>IF(N177="zákl. přenesená",J177,0)</f>
        <v>0</v>
      </c>
      <c r="BH177" s="247">
        <f>IF(N177="sníž. přenesená",J177,0)</f>
        <v>0</v>
      </c>
      <c r="BI177" s="247">
        <f>IF(N177="nulová",J177,0)</f>
        <v>0</v>
      </c>
      <c r="BJ177" s="15" t="s">
        <v>80</v>
      </c>
      <c r="BK177" s="247">
        <f>ROUND(I177*H177,2)</f>
        <v>0</v>
      </c>
      <c r="BL177" s="15" t="s">
        <v>209</v>
      </c>
      <c r="BM177" s="246" t="s">
        <v>1266</v>
      </c>
    </row>
    <row r="178" s="2" customFormat="1">
      <c r="A178" s="36"/>
      <c r="B178" s="37"/>
      <c r="C178" s="38"/>
      <c r="D178" s="248" t="s">
        <v>211</v>
      </c>
      <c r="E178" s="38"/>
      <c r="F178" s="249" t="s">
        <v>556</v>
      </c>
      <c r="G178" s="38"/>
      <c r="H178" s="38"/>
      <c r="I178" s="152"/>
      <c r="J178" s="38"/>
      <c r="K178" s="38"/>
      <c r="L178" s="42"/>
      <c r="M178" s="250"/>
      <c r="N178" s="251"/>
      <c r="O178" s="89"/>
      <c r="P178" s="89"/>
      <c r="Q178" s="89"/>
      <c r="R178" s="89"/>
      <c r="S178" s="89"/>
      <c r="T178" s="90"/>
      <c r="U178" s="36"/>
      <c r="V178" s="36"/>
      <c r="W178" s="36"/>
      <c r="X178" s="36"/>
      <c r="Y178" s="36"/>
      <c r="Z178" s="36"/>
      <c r="AA178" s="36"/>
      <c r="AB178" s="36"/>
      <c r="AC178" s="36"/>
      <c r="AD178" s="36"/>
      <c r="AE178" s="36"/>
      <c r="AT178" s="15" t="s">
        <v>211</v>
      </c>
      <c r="AU178" s="15" t="s">
        <v>80</v>
      </c>
    </row>
    <row r="179" s="13" customFormat="1">
      <c r="A179" s="13"/>
      <c r="B179" s="267"/>
      <c r="C179" s="268"/>
      <c r="D179" s="248" t="s">
        <v>213</v>
      </c>
      <c r="E179" s="269" t="s">
        <v>1</v>
      </c>
      <c r="F179" s="270" t="s">
        <v>1035</v>
      </c>
      <c r="G179" s="268"/>
      <c r="H179" s="269" t="s">
        <v>1</v>
      </c>
      <c r="I179" s="271"/>
      <c r="J179" s="268"/>
      <c r="K179" s="268"/>
      <c r="L179" s="272"/>
      <c r="M179" s="273"/>
      <c r="N179" s="274"/>
      <c r="O179" s="274"/>
      <c r="P179" s="274"/>
      <c r="Q179" s="274"/>
      <c r="R179" s="274"/>
      <c r="S179" s="274"/>
      <c r="T179" s="275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76" t="s">
        <v>213</v>
      </c>
      <c r="AU179" s="276" t="s">
        <v>80</v>
      </c>
      <c r="AV179" s="13" t="s">
        <v>80</v>
      </c>
      <c r="AW179" s="13" t="s">
        <v>29</v>
      </c>
      <c r="AX179" s="13" t="s">
        <v>72</v>
      </c>
      <c r="AY179" s="276" t="s">
        <v>203</v>
      </c>
    </row>
    <row r="180" s="12" customFormat="1">
      <c r="A180" s="12"/>
      <c r="B180" s="252"/>
      <c r="C180" s="253"/>
      <c r="D180" s="248" t="s">
        <v>213</v>
      </c>
      <c r="E180" s="254" t="s">
        <v>297</v>
      </c>
      <c r="F180" s="255" t="s">
        <v>1267</v>
      </c>
      <c r="G180" s="253"/>
      <c r="H180" s="256">
        <v>1.53</v>
      </c>
      <c r="I180" s="257"/>
      <c r="J180" s="253"/>
      <c r="K180" s="253"/>
      <c r="L180" s="258"/>
      <c r="M180" s="259"/>
      <c r="N180" s="260"/>
      <c r="O180" s="260"/>
      <c r="P180" s="260"/>
      <c r="Q180" s="260"/>
      <c r="R180" s="260"/>
      <c r="S180" s="260"/>
      <c r="T180" s="261"/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T180" s="262" t="s">
        <v>213</v>
      </c>
      <c r="AU180" s="262" t="s">
        <v>80</v>
      </c>
      <c r="AV180" s="12" t="s">
        <v>95</v>
      </c>
      <c r="AW180" s="12" t="s">
        <v>29</v>
      </c>
      <c r="AX180" s="12" t="s">
        <v>80</v>
      </c>
      <c r="AY180" s="262" t="s">
        <v>203</v>
      </c>
    </row>
    <row r="181" s="11" customFormat="1" ht="25.92" customHeight="1">
      <c r="A181" s="11"/>
      <c r="B181" s="222"/>
      <c r="C181" s="223"/>
      <c r="D181" s="224" t="s">
        <v>71</v>
      </c>
      <c r="E181" s="225" t="s">
        <v>355</v>
      </c>
      <c r="F181" s="225" t="s">
        <v>581</v>
      </c>
      <c r="G181" s="223"/>
      <c r="H181" s="223"/>
      <c r="I181" s="226"/>
      <c r="J181" s="227">
        <f>BK181</f>
        <v>0</v>
      </c>
      <c r="K181" s="223"/>
      <c r="L181" s="228"/>
      <c r="M181" s="229"/>
      <c r="N181" s="230"/>
      <c r="O181" s="230"/>
      <c r="P181" s="231">
        <f>SUM(P182:P191)</f>
        <v>0</v>
      </c>
      <c r="Q181" s="230"/>
      <c r="R181" s="231">
        <f>SUM(R182:R191)</f>
        <v>0</v>
      </c>
      <c r="S181" s="230"/>
      <c r="T181" s="232">
        <f>SUM(T182:T191)</f>
        <v>0</v>
      </c>
      <c r="U181" s="11"/>
      <c r="V181" s="11"/>
      <c r="W181" s="11"/>
      <c r="X181" s="11"/>
      <c r="Y181" s="11"/>
      <c r="Z181" s="11"/>
      <c r="AA181" s="11"/>
      <c r="AB181" s="11"/>
      <c r="AC181" s="11"/>
      <c r="AD181" s="11"/>
      <c r="AE181" s="11"/>
      <c r="AR181" s="233" t="s">
        <v>80</v>
      </c>
      <c r="AT181" s="234" t="s">
        <v>71</v>
      </c>
      <c r="AU181" s="234" t="s">
        <v>72</v>
      </c>
      <c r="AY181" s="233" t="s">
        <v>203</v>
      </c>
      <c r="BK181" s="235">
        <f>SUM(BK182:BK191)</f>
        <v>0</v>
      </c>
    </row>
    <row r="182" s="2" customFormat="1" ht="16.5" customHeight="1">
      <c r="A182" s="36"/>
      <c r="B182" s="37"/>
      <c r="C182" s="236" t="s">
        <v>393</v>
      </c>
      <c r="D182" s="236" t="s">
        <v>204</v>
      </c>
      <c r="E182" s="237" t="s">
        <v>582</v>
      </c>
      <c r="F182" s="238" t="s">
        <v>1037</v>
      </c>
      <c r="G182" s="239" t="s">
        <v>311</v>
      </c>
      <c r="H182" s="240">
        <v>7.6799999999999997</v>
      </c>
      <c r="I182" s="241"/>
      <c r="J182" s="240">
        <f>ROUND(I182*H182,2)</f>
        <v>0</v>
      </c>
      <c r="K182" s="238" t="s">
        <v>208</v>
      </c>
      <c r="L182" s="42"/>
      <c r="M182" s="242" t="s">
        <v>1</v>
      </c>
      <c r="N182" s="243" t="s">
        <v>37</v>
      </c>
      <c r="O182" s="89"/>
      <c r="P182" s="244">
        <f>O182*H182</f>
        <v>0</v>
      </c>
      <c r="Q182" s="244">
        <v>0</v>
      </c>
      <c r="R182" s="244">
        <f>Q182*H182</f>
        <v>0</v>
      </c>
      <c r="S182" s="244">
        <v>0</v>
      </c>
      <c r="T182" s="245">
        <f>S182*H182</f>
        <v>0</v>
      </c>
      <c r="U182" s="36"/>
      <c r="V182" s="36"/>
      <c r="W182" s="36"/>
      <c r="X182" s="36"/>
      <c r="Y182" s="36"/>
      <c r="Z182" s="36"/>
      <c r="AA182" s="36"/>
      <c r="AB182" s="36"/>
      <c r="AC182" s="36"/>
      <c r="AD182" s="36"/>
      <c r="AE182" s="36"/>
      <c r="AR182" s="246" t="s">
        <v>209</v>
      </c>
      <c r="AT182" s="246" t="s">
        <v>204</v>
      </c>
      <c r="AU182" s="246" t="s">
        <v>80</v>
      </c>
      <c r="AY182" s="15" t="s">
        <v>203</v>
      </c>
      <c r="BE182" s="247">
        <f>IF(N182="základní",J182,0)</f>
        <v>0</v>
      </c>
      <c r="BF182" s="247">
        <f>IF(N182="snížená",J182,0)</f>
        <v>0</v>
      </c>
      <c r="BG182" s="247">
        <f>IF(N182="zákl. přenesená",J182,0)</f>
        <v>0</v>
      </c>
      <c r="BH182" s="247">
        <f>IF(N182="sníž. přenesená",J182,0)</f>
        <v>0</v>
      </c>
      <c r="BI182" s="247">
        <f>IF(N182="nulová",J182,0)</f>
        <v>0</v>
      </c>
      <c r="BJ182" s="15" t="s">
        <v>80</v>
      </c>
      <c r="BK182" s="247">
        <f>ROUND(I182*H182,2)</f>
        <v>0</v>
      </c>
      <c r="BL182" s="15" t="s">
        <v>209</v>
      </c>
      <c r="BM182" s="246" t="s">
        <v>1268</v>
      </c>
    </row>
    <row r="183" s="2" customFormat="1">
      <c r="A183" s="36"/>
      <c r="B183" s="37"/>
      <c r="C183" s="38"/>
      <c r="D183" s="248" t="s">
        <v>211</v>
      </c>
      <c r="E183" s="38"/>
      <c r="F183" s="249" t="s">
        <v>546</v>
      </c>
      <c r="G183" s="38"/>
      <c r="H183" s="38"/>
      <c r="I183" s="152"/>
      <c r="J183" s="38"/>
      <c r="K183" s="38"/>
      <c r="L183" s="42"/>
      <c r="M183" s="250"/>
      <c r="N183" s="251"/>
      <c r="O183" s="89"/>
      <c r="P183" s="89"/>
      <c r="Q183" s="89"/>
      <c r="R183" s="89"/>
      <c r="S183" s="89"/>
      <c r="T183" s="90"/>
      <c r="U183" s="36"/>
      <c r="V183" s="36"/>
      <c r="W183" s="36"/>
      <c r="X183" s="36"/>
      <c r="Y183" s="36"/>
      <c r="Z183" s="36"/>
      <c r="AA183" s="36"/>
      <c r="AB183" s="36"/>
      <c r="AC183" s="36"/>
      <c r="AD183" s="36"/>
      <c r="AE183" s="36"/>
      <c r="AT183" s="15" t="s">
        <v>211</v>
      </c>
      <c r="AU183" s="15" t="s">
        <v>80</v>
      </c>
    </row>
    <row r="184" s="13" customFormat="1">
      <c r="A184" s="13"/>
      <c r="B184" s="267"/>
      <c r="C184" s="268"/>
      <c r="D184" s="248" t="s">
        <v>213</v>
      </c>
      <c r="E184" s="269" t="s">
        <v>1</v>
      </c>
      <c r="F184" s="270" t="s">
        <v>1039</v>
      </c>
      <c r="G184" s="268"/>
      <c r="H184" s="269" t="s">
        <v>1</v>
      </c>
      <c r="I184" s="271"/>
      <c r="J184" s="268"/>
      <c r="K184" s="268"/>
      <c r="L184" s="272"/>
      <c r="M184" s="273"/>
      <c r="N184" s="274"/>
      <c r="O184" s="274"/>
      <c r="P184" s="274"/>
      <c r="Q184" s="274"/>
      <c r="R184" s="274"/>
      <c r="S184" s="274"/>
      <c r="T184" s="275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76" t="s">
        <v>213</v>
      </c>
      <c r="AU184" s="276" t="s">
        <v>80</v>
      </c>
      <c r="AV184" s="13" t="s">
        <v>80</v>
      </c>
      <c r="AW184" s="13" t="s">
        <v>29</v>
      </c>
      <c r="AX184" s="13" t="s">
        <v>72</v>
      </c>
      <c r="AY184" s="276" t="s">
        <v>203</v>
      </c>
    </row>
    <row r="185" s="12" customFormat="1">
      <c r="A185" s="12"/>
      <c r="B185" s="252"/>
      <c r="C185" s="253"/>
      <c r="D185" s="248" t="s">
        <v>213</v>
      </c>
      <c r="E185" s="254" t="s">
        <v>461</v>
      </c>
      <c r="F185" s="255" t="s">
        <v>1269</v>
      </c>
      <c r="G185" s="253"/>
      <c r="H185" s="256">
        <v>4.6799999999999997</v>
      </c>
      <c r="I185" s="257"/>
      <c r="J185" s="253"/>
      <c r="K185" s="253"/>
      <c r="L185" s="258"/>
      <c r="M185" s="259"/>
      <c r="N185" s="260"/>
      <c r="O185" s="260"/>
      <c r="P185" s="260"/>
      <c r="Q185" s="260"/>
      <c r="R185" s="260"/>
      <c r="S185" s="260"/>
      <c r="T185" s="261"/>
      <c r="U185" s="12"/>
      <c r="V185" s="12"/>
      <c r="W185" s="12"/>
      <c r="X185" s="12"/>
      <c r="Y185" s="12"/>
      <c r="Z185" s="12"/>
      <c r="AA185" s="12"/>
      <c r="AB185" s="12"/>
      <c r="AC185" s="12"/>
      <c r="AD185" s="12"/>
      <c r="AE185" s="12"/>
      <c r="AT185" s="262" t="s">
        <v>213</v>
      </c>
      <c r="AU185" s="262" t="s">
        <v>80</v>
      </c>
      <c r="AV185" s="12" t="s">
        <v>95</v>
      </c>
      <c r="AW185" s="12" t="s">
        <v>29</v>
      </c>
      <c r="AX185" s="12" t="s">
        <v>72</v>
      </c>
      <c r="AY185" s="262" t="s">
        <v>203</v>
      </c>
    </row>
    <row r="186" s="12" customFormat="1">
      <c r="A186" s="12"/>
      <c r="B186" s="252"/>
      <c r="C186" s="253"/>
      <c r="D186" s="248" t="s">
        <v>213</v>
      </c>
      <c r="E186" s="254" t="s">
        <v>1231</v>
      </c>
      <c r="F186" s="255" t="s">
        <v>1270</v>
      </c>
      <c r="G186" s="253"/>
      <c r="H186" s="256">
        <v>3</v>
      </c>
      <c r="I186" s="257"/>
      <c r="J186" s="253"/>
      <c r="K186" s="253"/>
      <c r="L186" s="258"/>
      <c r="M186" s="259"/>
      <c r="N186" s="260"/>
      <c r="O186" s="260"/>
      <c r="P186" s="260"/>
      <c r="Q186" s="260"/>
      <c r="R186" s="260"/>
      <c r="S186" s="260"/>
      <c r="T186" s="261"/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T186" s="262" t="s">
        <v>213</v>
      </c>
      <c r="AU186" s="262" t="s">
        <v>80</v>
      </c>
      <c r="AV186" s="12" t="s">
        <v>95</v>
      </c>
      <c r="AW186" s="12" t="s">
        <v>29</v>
      </c>
      <c r="AX186" s="12" t="s">
        <v>72</v>
      </c>
      <c r="AY186" s="262" t="s">
        <v>203</v>
      </c>
    </row>
    <row r="187" s="12" customFormat="1">
      <c r="A187" s="12"/>
      <c r="B187" s="252"/>
      <c r="C187" s="253"/>
      <c r="D187" s="248" t="s">
        <v>213</v>
      </c>
      <c r="E187" s="254" t="s">
        <v>1271</v>
      </c>
      <c r="F187" s="255" t="s">
        <v>1272</v>
      </c>
      <c r="G187" s="253"/>
      <c r="H187" s="256">
        <v>7.6799999999999997</v>
      </c>
      <c r="I187" s="257"/>
      <c r="J187" s="253"/>
      <c r="K187" s="253"/>
      <c r="L187" s="258"/>
      <c r="M187" s="259"/>
      <c r="N187" s="260"/>
      <c r="O187" s="260"/>
      <c r="P187" s="260"/>
      <c r="Q187" s="260"/>
      <c r="R187" s="260"/>
      <c r="S187" s="260"/>
      <c r="T187" s="261"/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T187" s="262" t="s">
        <v>213</v>
      </c>
      <c r="AU187" s="262" t="s">
        <v>80</v>
      </c>
      <c r="AV187" s="12" t="s">
        <v>95</v>
      </c>
      <c r="AW187" s="12" t="s">
        <v>29</v>
      </c>
      <c r="AX187" s="12" t="s">
        <v>80</v>
      </c>
      <c r="AY187" s="262" t="s">
        <v>203</v>
      </c>
    </row>
    <row r="188" s="2" customFormat="1" ht="16.5" customHeight="1">
      <c r="A188" s="36"/>
      <c r="B188" s="37"/>
      <c r="C188" s="236" t="s">
        <v>8</v>
      </c>
      <c r="D188" s="236" t="s">
        <v>204</v>
      </c>
      <c r="E188" s="237" t="s">
        <v>1107</v>
      </c>
      <c r="F188" s="238" t="s">
        <v>1108</v>
      </c>
      <c r="G188" s="239" t="s">
        <v>311</v>
      </c>
      <c r="H188" s="240">
        <v>8</v>
      </c>
      <c r="I188" s="241"/>
      <c r="J188" s="240">
        <f>ROUND(I188*H188,2)</f>
        <v>0</v>
      </c>
      <c r="K188" s="238" t="s">
        <v>208</v>
      </c>
      <c r="L188" s="42"/>
      <c r="M188" s="242" t="s">
        <v>1</v>
      </c>
      <c r="N188" s="243" t="s">
        <v>37</v>
      </c>
      <c r="O188" s="89"/>
      <c r="P188" s="244">
        <f>O188*H188</f>
        <v>0</v>
      </c>
      <c r="Q188" s="244">
        <v>0</v>
      </c>
      <c r="R188" s="244">
        <f>Q188*H188</f>
        <v>0</v>
      </c>
      <c r="S188" s="244">
        <v>0</v>
      </c>
      <c r="T188" s="245">
        <f>S188*H188</f>
        <v>0</v>
      </c>
      <c r="U188" s="36"/>
      <c r="V188" s="36"/>
      <c r="W188" s="36"/>
      <c r="X188" s="36"/>
      <c r="Y188" s="36"/>
      <c r="Z188" s="36"/>
      <c r="AA188" s="36"/>
      <c r="AB188" s="36"/>
      <c r="AC188" s="36"/>
      <c r="AD188" s="36"/>
      <c r="AE188" s="36"/>
      <c r="AR188" s="246" t="s">
        <v>209</v>
      </c>
      <c r="AT188" s="246" t="s">
        <v>204</v>
      </c>
      <c r="AU188" s="246" t="s">
        <v>80</v>
      </c>
      <c r="AY188" s="15" t="s">
        <v>203</v>
      </c>
      <c r="BE188" s="247">
        <f>IF(N188="základní",J188,0)</f>
        <v>0</v>
      </c>
      <c r="BF188" s="247">
        <f>IF(N188="snížená",J188,0)</f>
        <v>0</v>
      </c>
      <c r="BG188" s="247">
        <f>IF(N188="zákl. přenesená",J188,0)</f>
        <v>0</v>
      </c>
      <c r="BH188" s="247">
        <f>IF(N188="sníž. přenesená",J188,0)</f>
        <v>0</v>
      </c>
      <c r="BI188" s="247">
        <f>IF(N188="nulová",J188,0)</f>
        <v>0</v>
      </c>
      <c r="BJ188" s="15" t="s">
        <v>80</v>
      </c>
      <c r="BK188" s="247">
        <f>ROUND(I188*H188,2)</f>
        <v>0</v>
      </c>
      <c r="BL188" s="15" t="s">
        <v>209</v>
      </c>
      <c r="BM188" s="246" t="s">
        <v>1273</v>
      </c>
    </row>
    <row r="189" s="2" customFormat="1">
      <c r="A189" s="36"/>
      <c r="B189" s="37"/>
      <c r="C189" s="38"/>
      <c r="D189" s="248" t="s">
        <v>211</v>
      </c>
      <c r="E189" s="38"/>
      <c r="F189" s="249" t="s">
        <v>546</v>
      </c>
      <c r="G189" s="38"/>
      <c r="H189" s="38"/>
      <c r="I189" s="152"/>
      <c r="J189" s="38"/>
      <c r="K189" s="38"/>
      <c r="L189" s="42"/>
      <c r="M189" s="250"/>
      <c r="N189" s="251"/>
      <c r="O189" s="89"/>
      <c r="P189" s="89"/>
      <c r="Q189" s="89"/>
      <c r="R189" s="89"/>
      <c r="S189" s="89"/>
      <c r="T189" s="90"/>
      <c r="U189" s="36"/>
      <c r="V189" s="36"/>
      <c r="W189" s="36"/>
      <c r="X189" s="36"/>
      <c r="Y189" s="36"/>
      <c r="Z189" s="36"/>
      <c r="AA189" s="36"/>
      <c r="AB189" s="36"/>
      <c r="AC189" s="36"/>
      <c r="AD189" s="36"/>
      <c r="AE189" s="36"/>
      <c r="AT189" s="15" t="s">
        <v>211</v>
      </c>
      <c r="AU189" s="15" t="s">
        <v>80</v>
      </c>
    </row>
    <row r="190" s="13" customFormat="1">
      <c r="A190" s="13"/>
      <c r="B190" s="267"/>
      <c r="C190" s="268"/>
      <c r="D190" s="248" t="s">
        <v>213</v>
      </c>
      <c r="E190" s="269" t="s">
        <v>1</v>
      </c>
      <c r="F190" s="270" t="s">
        <v>1110</v>
      </c>
      <c r="G190" s="268"/>
      <c r="H190" s="269" t="s">
        <v>1</v>
      </c>
      <c r="I190" s="271"/>
      <c r="J190" s="268"/>
      <c r="K190" s="268"/>
      <c r="L190" s="272"/>
      <c r="M190" s="273"/>
      <c r="N190" s="274"/>
      <c r="O190" s="274"/>
      <c r="P190" s="274"/>
      <c r="Q190" s="274"/>
      <c r="R190" s="274"/>
      <c r="S190" s="274"/>
      <c r="T190" s="275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76" t="s">
        <v>213</v>
      </c>
      <c r="AU190" s="276" t="s">
        <v>80</v>
      </c>
      <c r="AV190" s="13" t="s">
        <v>80</v>
      </c>
      <c r="AW190" s="13" t="s">
        <v>29</v>
      </c>
      <c r="AX190" s="13" t="s">
        <v>72</v>
      </c>
      <c r="AY190" s="276" t="s">
        <v>203</v>
      </c>
    </row>
    <row r="191" s="12" customFormat="1">
      <c r="A191" s="12"/>
      <c r="B191" s="252"/>
      <c r="C191" s="253"/>
      <c r="D191" s="248" t="s">
        <v>213</v>
      </c>
      <c r="E191" s="254" t="s">
        <v>467</v>
      </c>
      <c r="F191" s="255" t="s">
        <v>1274</v>
      </c>
      <c r="G191" s="253"/>
      <c r="H191" s="256">
        <v>8</v>
      </c>
      <c r="I191" s="257"/>
      <c r="J191" s="253"/>
      <c r="K191" s="253"/>
      <c r="L191" s="258"/>
      <c r="M191" s="259"/>
      <c r="N191" s="260"/>
      <c r="O191" s="260"/>
      <c r="P191" s="260"/>
      <c r="Q191" s="260"/>
      <c r="R191" s="260"/>
      <c r="S191" s="260"/>
      <c r="T191" s="261"/>
      <c r="U191" s="12"/>
      <c r="V191" s="12"/>
      <c r="W191" s="12"/>
      <c r="X191" s="12"/>
      <c r="Y191" s="12"/>
      <c r="Z191" s="12"/>
      <c r="AA191" s="12"/>
      <c r="AB191" s="12"/>
      <c r="AC191" s="12"/>
      <c r="AD191" s="12"/>
      <c r="AE191" s="12"/>
      <c r="AT191" s="262" t="s">
        <v>213</v>
      </c>
      <c r="AU191" s="262" t="s">
        <v>80</v>
      </c>
      <c r="AV191" s="12" t="s">
        <v>95</v>
      </c>
      <c r="AW191" s="12" t="s">
        <v>29</v>
      </c>
      <c r="AX191" s="12" t="s">
        <v>80</v>
      </c>
      <c r="AY191" s="262" t="s">
        <v>203</v>
      </c>
    </row>
    <row r="192" s="11" customFormat="1" ht="25.92" customHeight="1">
      <c r="A192" s="11"/>
      <c r="B192" s="222"/>
      <c r="C192" s="223"/>
      <c r="D192" s="224" t="s">
        <v>71</v>
      </c>
      <c r="E192" s="225" t="s">
        <v>275</v>
      </c>
      <c r="F192" s="225" t="s">
        <v>276</v>
      </c>
      <c r="G192" s="223"/>
      <c r="H192" s="223"/>
      <c r="I192" s="226"/>
      <c r="J192" s="227">
        <f>BK192</f>
        <v>0</v>
      </c>
      <c r="K192" s="223"/>
      <c r="L192" s="228"/>
      <c r="M192" s="229"/>
      <c r="N192" s="230"/>
      <c r="O192" s="230"/>
      <c r="P192" s="231">
        <f>SUM(P193:P211)</f>
        <v>0</v>
      </c>
      <c r="Q192" s="230"/>
      <c r="R192" s="231">
        <f>SUM(R193:R211)</f>
        <v>0</v>
      </c>
      <c r="S192" s="230"/>
      <c r="T192" s="232">
        <f>SUM(T193:T211)</f>
        <v>0</v>
      </c>
      <c r="U192" s="11"/>
      <c r="V192" s="11"/>
      <c r="W192" s="11"/>
      <c r="X192" s="11"/>
      <c r="Y192" s="11"/>
      <c r="Z192" s="11"/>
      <c r="AA192" s="11"/>
      <c r="AB192" s="11"/>
      <c r="AC192" s="11"/>
      <c r="AD192" s="11"/>
      <c r="AE192" s="11"/>
      <c r="AR192" s="233" t="s">
        <v>80</v>
      </c>
      <c r="AT192" s="234" t="s">
        <v>71</v>
      </c>
      <c r="AU192" s="234" t="s">
        <v>72</v>
      </c>
      <c r="AY192" s="233" t="s">
        <v>203</v>
      </c>
      <c r="BK192" s="235">
        <f>SUM(BK193:BK211)</f>
        <v>0</v>
      </c>
    </row>
    <row r="193" s="2" customFormat="1" ht="16.5" customHeight="1">
      <c r="A193" s="36"/>
      <c r="B193" s="37"/>
      <c r="C193" s="236" t="s">
        <v>405</v>
      </c>
      <c r="D193" s="236" t="s">
        <v>204</v>
      </c>
      <c r="E193" s="237" t="s">
        <v>1041</v>
      </c>
      <c r="F193" s="238" t="s">
        <v>1042</v>
      </c>
      <c r="G193" s="239" t="s">
        <v>325</v>
      </c>
      <c r="H193" s="240">
        <v>6</v>
      </c>
      <c r="I193" s="241"/>
      <c r="J193" s="240">
        <f>ROUND(I193*H193,2)</f>
        <v>0</v>
      </c>
      <c r="K193" s="238" t="s">
        <v>208</v>
      </c>
      <c r="L193" s="42"/>
      <c r="M193" s="242" t="s">
        <v>1</v>
      </c>
      <c r="N193" s="243" t="s">
        <v>37</v>
      </c>
      <c r="O193" s="89"/>
      <c r="P193" s="244">
        <f>O193*H193</f>
        <v>0</v>
      </c>
      <c r="Q193" s="244">
        <v>0</v>
      </c>
      <c r="R193" s="244">
        <f>Q193*H193</f>
        <v>0</v>
      </c>
      <c r="S193" s="244">
        <v>0</v>
      </c>
      <c r="T193" s="245">
        <f>S193*H193</f>
        <v>0</v>
      </c>
      <c r="U193" s="36"/>
      <c r="V193" s="36"/>
      <c r="W193" s="36"/>
      <c r="X193" s="36"/>
      <c r="Y193" s="36"/>
      <c r="Z193" s="36"/>
      <c r="AA193" s="36"/>
      <c r="AB193" s="36"/>
      <c r="AC193" s="36"/>
      <c r="AD193" s="36"/>
      <c r="AE193" s="36"/>
      <c r="AR193" s="246" t="s">
        <v>209</v>
      </c>
      <c r="AT193" s="246" t="s">
        <v>204</v>
      </c>
      <c r="AU193" s="246" t="s">
        <v>80</v>
      </c>
      <c r="AY193" s="15" t="s">
        <v>203</v>
      </c>
      <c r="BE193" s="247">
        <f>IF(N193="základní",J193,0)</f>
        <v>0</v>
      </c>
      <c r="BF193" s="247">
        <f>IF(N193="snížená",J193,0)</f>
        <v>0</v>
      </c>
      <c r="BG193" s="247">
        <f>IF(N193="zákl. přenesená",J193,0)</f>
        <v>0</v>
      </c>
      <c r="BH193" s="247">
        <f>IF(N193="sníž. přenesená",J193,0)</f>
        <v>0</v>
      </c>
      <c r="BI193" s="247">
        <f>IF(N193="nulová",J193,0)</f>
        <v>0</v>
      </c>
      <c r="BJ193" s="15" t="s">
        <v>80</v>
      </c>
      <c r="BK193" s="247">
        <f>ROUND(I193*H193,2)</f>
        <v>0</v>
      </c>
      <c r="BL193" s="15" t="s">
        <v>209</v>
      </c>
      <c r="BM193" s="246" t="s">
        <v>1275</v>
      </c>
    </row>
    <row r="194" s="2" customFormat="1">
      <c r="A194" s="36"/>
      <c r="B194" s="37"/>
      <c r="C194" s="38"/>
      <c r="D194" s="248" t="s">
        <v>211</v>
      </c>
      <c r="E194" s="38"/>
      <c r="F194" s="249" t="s">
        <v>1044</v>
      </c>
      <c r="G194" s="38"/>
      <c r="H194" s="38"/>
      <c r="I194" s="152"/>
      <c r="J194" s="38"/>
      <c r="K194" s="38"/>
      <c r="L194" s="42"/>
      <c r="M194" s="250"/>
      <c r="N194" s="251"/>
      <c r="O194" s="89"/>
      <c r="P194" s="89"/>
      <c r="Q194" s="89"/>
      <c r="R194" s="89"/>
      <c r="S194" s="89"/>
      <c r="T194" s="90"/>
      <c r="U194" s="36"/>
      <c r="V194" s="36"/>
      <c r="W194" s="36"/>
      <c r="X194" s="36"/>
      <c r="Y194" s="36"/>
      <c r="Z194" s="36"/>
      <c r="AA194" s="36"/>
      <c r="AB194" s="36"/>
      <c r="AC194" s="36"/>
      <c r="AD194" s="36"/>
      <c r="AE194" s="36"/>
      <c r="AT194" s="15" t="s">
        <v>211</v>
      </c>
      <c r="AU194" s="15" t="s">
        <v>80</v>
      </c>
    </row>
    <row r="195" s="12" customFormat="1">
      <c r="A195" s="12"/>
      <c r="B195" s="252"/>
      <c r="C195" s="253"/>
      <c r="D195" s="248" t="s">
        <v>213</v>
      </c>
      <c r="E195" s="254" t="s">
        <v>214</v>
      </c>
      <c r="F195" s="255" t="s">
        <v>1045</v>
      </c>
      <c r="G195" s="253"/>
      <c r="H195" s="256">
        <v>6</v>
      </c>
      <c r="I195" s="257"/>
      <c r="J195" s="253"/>
      <c r="K195" s="253"/>
      <c r="L195" s="258"/>
      <c r="M195" s="259"/>
      <c r="N195" s="260"/>
      <c r="O195" s="260"/>
      <c r="P195" s="260"/>
      <c r="Q195" s="260"/>
      <c r="R195" s="260"/>
      <c r="S195" s="260"/>
      <c r="T195" s="261"/>
      <c r="U195" s="12"/>
      <c r="V195" s="12"/>
      <c r="W195" s="12"/>
      <c r="X195" s="12"/>
      <c r="Y195" s="12"/>
      <c r="Z195" s="12"/>
      <c r="AA195" s="12"/>
      <c r="AB195" s="12"/>
      <c r="AC195" s="12"/>
      <c r="AD195" s="12"/>
      <c r="AE195" s="12"/>
      <c r="AT195" s="262" t="s">
        <v>213</v>
      </c>
      <c r="AU195" s="262" t="s">
        <v>80</v>
      </c>
      <c r="AV195" s="12" t="s">
        <v>95</v>
      </c>
      <c r="AW195" s="12" t="s">
        <v>29</v>
      </c>
      <c r="AX195" s="12" t="s">
        <v>80</v>
      </c>
      <c r="AY195" s="262" t="s">
        <v>203</v>
      </c>
    </row>
    <row r="196" s="2" customFormat="1" ht="16.5" customHeight="1">
      <c r="A196" s="36"/>
      <c r="B196" s="37"/>
      <c r="C196" s="236" t="s">
        <v>412</v>
      </c>
      <c r="D196" s="236" t="s">
        <v>204</v>
      </c>
      <c r="E196" s="237" t="s">
        <v>1046</v>
      </c>
      <c r="F196" s="238" t="s">
        <v>1047</v>
      </c>
      <c r="G196" s="239" t="s">
        <v>325</v>
      </c>
      <c r="H196" s="240">
        <v>15</v>
      </c>
      <c r="I196" s="241"/>
      <c r="J196" s="240">
        <f>ROUND(I196*H196,2)</f>
        <v>0</v>
      </c>
      <c r="K196" s="238" t="s">
        <v>208</v>
      </c>
      <c r="L196" s="42"/>
      <c r="M196" s="242" t="s">
        <v>1</v>
      </c>
      <c r="N196" s="243" t="s">
        <v>37</v>
      </c>
      <c r="O196" s="89"/>
      <c r="P196" s="244">
        <f>O196*H196</f>
        <v>0</v>
      </c>
      <c r="Q196" s="244">
        <v>0</v>
      </c>
      <c r="R196" s="244">
        <f>Q196*H196</f>
        <v>0</v>
      </c>
      <c r="S196" s="244">
        <v>0</v>
      </c>
      <c r="T196" s="245">
        <f>S196*H196</f>
        <v>0</v>
      </c>
      <c r="U196" s="36"/>
      <c r="V196" s="36"/>
      <c r="W196" s="36"/>
      <c r="X196" s="36"/>
      <c r="Y196" s="36"/>
      <c r="Z196" s="36"/>
      <c r="AA196" s="36"/>
      <c r="AB196" s="36"/>
      <c r="AC196" s="36"/>
      <c r="AD196" s="36"/>
      <c r="AE196" s="36"/>
      <c r="AR196" s="246" t="s">
        <v>209</v>
      </c>
      <c r="AT196" s="246" t="s">
        <v>204</v>
      </c>
      <c r="AU196" s="246" t="s">
        <v>80</v>
      </c>
      <c r="AY196" s="15" t="s">
        <v>203</v>
      </c>
      <c r="BE196" s="247">
        <f>IF(N196="základní",J196,0)</f>
        <v>0</v>
      </c>
      <c r="BF196" s="247">
        <f>IF(N196="snížená",J196,0)</f>
        <v>0</v>
      </c>
      <c r="BG196" s="247">
        <f>IF(N196="zákl. přenesená",J196,0)</f>
        <v>0</v>
      </c>
      <c r="BH196" s="247">
        <f>IF(N196="sníž. přenesená",J196,0)</f>
        <v>0</v>
      </c>
      <c r="BI196" s="247">
        <f>IF(N196="nulová",J196,0)</f>
        <v>0</v>
      </c>
      <c r="BJ196" s="15" t="s">
        <v>80</v>
      </c>
      <c r="BK196" s="247">
        <f>ROUND(I196*H196,2)</f>
        <v>0</v>
      </c>
      <c r="BL196" s="15" t="s">
        <v>209</v>
      </c>
      <c r="BM196" s="246" t="s">
        <v>1276</v>
      </c>
    </row>
    <row r="197" s="2" customFormat="1">
      <c r="A197" s="36"/>
      <c r="B197" s="37"/>
      <c r="C197" s="38"/>
      <c r="D197" s="248" t="s">
        <v>211</v>
      </c>
      <c r="E197" s="38"/>
      <c r="F197" s="249" t="s">
        <v>1049</v>
      </c>
      <c r="G197" s="38"/>
      <c r="H197" s="38"/>
      <c r="I197" s="152"/>
      <c r="J197" s="38"/>
      <c r="K197" s="38"/>
      <c r="L197" s="42"/>
      <c r="M197" s="250"/>
      <c r="N197" s="251"/>
      <c r="O197" s="89"/>
      <c r="P197" s="89"/>
      <c r="Q197" s="89"/>
      <c r="R197" s="89"/>
      <c r="S197" s="89"/>
      <c r="T197" s="90"/>
      <c r="U197" s="36"/>
      <c r="V197" s="36"/>
      <c r="W197" s="36"/>
      <c r="X197" s="36"/>
      <c r="Y197" s="36"/>
      <c r="Z197" s="36"/>
      <c r="AA197" s="36"/>
      <c r="AB197" s="36"/>
      <c r="AC197" s="36"/>
      <c r="AD197" s="36"/>
      <c r="AE197" s="36"/>
      <c r="AT197" s="15" t="s">
        <v>211</v>
      </c>
      <c r="AU197" s="15" t="s">
        <v>80</v>
      </c>
    </row>
    <row r="198" s="12" customFormat="1">
      <c r="A198" s="12"/>
      <c r="B198" s="252"/>
      <c r="C198" s="253"/>
      <c r="D198" s="248" t="s">
        <v>213</v>
      </c>
      <c r="E198" s="254" t="s">
        <v>345</v>
      </c>
      <c r="F198" s="255" t="s">
        <v>1050</v>
      </c>
      <c r="G198" s="253"/>
      <c r="H198" s="256">
        <v>15</v>
      </c>
      <c r="I198" s="257"/>
      <c r="J198" s="253"/>
      <c r="K198" s="253"/>
      <c r="L198" s="258"/>
      <c r="M198" s="259"/>
      <c r="N198" s="260"/>
      <c r="O198" s="260"/>
      <c r="P198" s="260"/>
      <c r="Q198" s="260"/>
      <c r="R198" s="260"/>
      <c r="S198" s="260"/>
      <c r="T198" s="261"/>
      <c r="U198" s="12"/>
      <c r="V198" s="12"/>
      <c r="W198" s="12"/>
      <c r="X198" s="12"/>
      <c r="Y198" s="12"/>
      <c r="Z198" s="12"/>
      <c r="AA198" s="12"/>
      <c r="AB198" s="12"/>
      <c r="AC198" s="12"/>
      <c r="AD198" s="12"/>
      <c r="AE198" s="12"/>
      <c r="AT198" s="262" t="s">
        <v>213</v>
      </c>
      <c r="AU198" s="262" t="s">
        <v>80</v>
      </c>
      <c r="AV198" s="12" t="s">
        <v>95</v>
      </c>
      <c r="AW198" s="12" t="s">
        <v>29</v>
      </c>
      <c r="AX198" s="12" t="s">
        <v>80</v>
      </c>
      <c r="AY198" s="262" t="s">
        <v>203</v>
      </c>
    </row>
    <row r="199" s="2" customFormat="1" ht="16.5" customHeight="1">
      <c r="A199" s="36"/>
      <c r="B199" s="37"/>
      <c r="C199" s="236" t="s">
        <v>419</v>
      </c>
      <c r="D199" s="236" t="s">
        <v>204</v>
      </c>
      <c r="E199" s="237" t="s">
        <v>1051</v>
      </c>
      <c r="F199" s="238" t="s">
        <v>1052</v>
      </c>
      <c r="G199" s="239" t="s">
        <v>325</v>
      </c>
      <c r="H199" s="240">
        <v>12.699999999999999</v>
      </c>
      <c r="I199" s="241"/>
      <c r="J199" s="240">
        <f>ROUND(I199*H199,2)</f>
        <v>0</v>
      </c>
      <c r="K199" s="238" t="s">
        <v>208</v>
      </c>
      <c r="L199" s="42"/>
      <c r="M199" s="242" t="s">
        <v>1</v>
      </c>
      <c r="N199" s="243" t="s">
        <v>37</v>
      </c>
      <c r="O199" s="89"/>
      <c r="P199" s="244">
        <f>O199*H199</f>
        <v>0</v>
      </c>
      <c r="Q199" s="244">
        <v>0</v>
      </c>
      <c r="R199" s="244">
        <f>Q199*H199</f>
        <v>0</v>
      </c>
      <c r="S199" s="244">
        <v>0</v>
      </c>
      <c r="T199" s="245">
        <f>S199*H199</f>
        <v>0</v>
      </c>
      <c r="U199" s="36"/>
      <c r="V199" s="36"/>
      <c r="W199" s="36"/>
      <c r="X199" s="36"/>
      <c r="Y199" s="36"/>
      <c r="Z199" s="36"/>
      <c r="AA199" s="36"/>
      <c r="AB199" s="36"/>
      <c r="AC199" s="36"/>
      <c r="AD199" s="36"/>
      <c r="AE199" s="36"/>
      <c r="AR199" s="246" t="s">
        <v>209</v>
      </c>
      <c r="AT199" s="246" t="s">
        <v>204</v>
      </c>
      <c r="AU199" s="246" t="s">
        <v>80</v>
      </c>
      <c r="AY199" s="15" t="s">
        <v>203</v>
      </c>
      <c r="BE199" s="247">
        <f>IF(N199="základní",J199,0)</f>
        <v>0</v>
      </c>
      <c r="BF199" s="247">
        <f>IF(N199="snížená",J199,0)</f>
        <v>0</v>
      </c>
      <c r="BG199" s="247">
        <f>IF(N199="zákl. přenesená",J199,0)</f>
        <v>0</v>
      </c>
      <c r="BH199" s="247">
        <f>IF(N199="sníž. přenesená",J199,0)</f>
        <v>0</v>
      </c>
      <c r="BI199" s="247">
        <f>IF(N199="nulová",J199,0)</f>
        <v>0</v>
      </c>
      <c r="BJ199" s="15" t="s">
        <v>80</v>
      </c>
      <c r="BK199" s="247">
        <f>ROUND(I199*H199,2)</f>
        <v>0</v>
      </c>
      <c r="BL199" s="15" t="s">
        <v>209</v>
      </c>
      <c r="BM199" s="246" t="s">
        <v>1277</v>
      </c>
    </row>
    <row r="200" s="2" customFormat="1">
      <c r="A200" s="36"/>
      <c r="B200" s="37"/>
      <c r="C200" s="38"/>
      <c r="D200" s="248" t="s">
        <v>211</v>
      </c>
      <c r="E200" s="38"/>
      <c r="F200" s="249" t="s">
        <v>594</v>
      </c>
      <c r="G200" s="38"/>
      <c r="H200" s="38"/>
      <c r="I200" s="152"/>
      <c r="J200" s="38"/>
      <c r="K200" s="38"/>
      <c r="L200" s="42"/>
      <c r="M200" s="250"/>
      <c r="N200" s="251"/>
      <c r="O200" s="89"/>
      <c r="P200" s="89"/>
      <c r="Q200" s="89"/>
      <c r="R200" s="89"/>
      <c r="S200" s="89"/>
      <c r="T200" s="90"/>
      <c r="U200" s="36"/>
      <c r="V200" s="36"/>
      <c r="W200" s="36"/>
      <c r="X200" s="36"/>
      <c r="Y200" s="36"/>
      <c r="Z200" s="36"/>
      <c r="AA200" s="36"/>
      <c r="AB200" s="36"/>
      <c r="AC200" s="36"/>
      <c r="AD200" s="36"/>
      <c r="AE200" s="36"/>
      <c r="AT200" s="15" t="s">
        <v>211</v>
      </c>
      <c r="AU200" s="15" t="s">
        <v>80</v>
      </c>
    </row>
    <row r="201" s="12" customFormat="1">
      <c r="A201" s="12"/>
      <c r="B201" s="252"/>
      <c r="C201" s="253"/>
      <c r="D201" s="248" t="s">
        <v>213</v>
      </c>
      <c r="E201" s="254" t="s">
        <v>382</v>
      </c>
      <c r="F201" s="255" t="s">
        <v>1278</v>
      </c>
      <c r="G201" s="253"/>
      <c r="H201" s="256">
        <v>12.699999999999999</v>
      </c>
      <c r="I201" s="257"/>
      <c r="J201" s="253"/>
      <c r="K201" s="253"/>
      <c r="L201" s="258"/>
      <c r="M201" s="259"/>
      <c r="N201" s="260"/>
      <c r="O201" s="260"/>
      <c r="P201" s="260"/>
      <c r="Q201" s="260"/>
      <c r="R201" s="260"/>
      <c r="S201" s="260"/>
      <c r="T201" s="261"/>
      <c r="U201" s="12"/>
      <c r="V201" s="12"/>
      <c r="W201" s="12"/>
      <c r="X201" s="12"/>
      <c r="Y201" s="12"/>
      <c r="Z201" s="12"/>
      <c r="AA201" s="12"/>
      <c r="AB201" s="12"/>
      <c r="AC201" s="12"/>
      <c r="AD201" s="12"/>
      <c r="AE201" s="12"/>
      <c r="AT201" s="262" t="s">
        <v>213</v>
      </c>
      <c r="AU201" s="262" t="s">
        <v>80</v>
      </c>
      <c r="AV201" s="12" t="s">
        <v>95</v>
      </c>
      <c r="AW201" s="12" t="s">
        <v>29</v>
      </c>
      <c r="AX201" s="12" t="s">
        <v>80</v>
      </c>
      <c r="AY201" s="262" t="s">
        <v>203</v>
      </c>
    </row>
    <row r="202" s="2" customFormat="1" ht="16.5" customHeight="1">
      <c r="A202" s="36"/>
      <c r="B202" s="37"/>
      <c r="C202" s="236" t="s">
        <v>425</v>
      </c>
      <c r="D202" s="236" t="s">
        <v>204</v>
      </c>
      <c r="E202" s="237" t="s">
        <v>898</v>
      </c>
      <c r="F202" s="238" t="s">
        <v>899</v>
      </c>
      <c r="G202" s="239" t="s">
        <v>311</v>
      </c>
      <c r="H202" s="240">
        <v>5.4000000000000004</v>
      </c>
      <c r="I202" s="241"/>
      <c r="J202" s="240">
        <f>ROUND(I202*H202,2)</f>
        <v>0</v>
      </c>
      <c r="K202" s="238" t="s">
        <v>208</v>
      </c>
      <c r="L202" s="42"/>
      <c r="M202" s="242" t="s">
        <v>1</v>
      </c>
      <c r="N202" s="243" t="s">
        <v>37</v>
      </c>
      <c r="O202" s="89"/>
      <c r="P202" s="244">
        <f>O202*H202</f>
        <v>0</v>
      </c>
      <c r="Q202" s="244">
        <v>0</v>
      </c>
      <c r="R202" s="244">
        <f>Q202*H202</f>
        <v>0</v>
      </c>
      <c r="S202" s="244">
        <v>0</v>
      </c>
      <c r="T202" s="245">
        <f>S202*H202</f>
        <v>0</v>
      </c>
      <c r="U202" s="36"/>
      <c r="V202" s="36"/>
      <c r="W202" s="36"/>
      <c r="X202" s="36"/>
      <c r="Y202" s="36"/>
      <c r="Z202" s="36"/>
      <c r="AA202" s="36"/>
      <c r="AB202" s="36"/>
      <c r="AC202" s="36"/>
      <c r="AD202" s="36"/>
      <c r="AE202" s="36"/>
      <c r="AR202" s="246" t="s">
        <v>209</v>
      </c>
      <c r="AT202" s="246" t="s">
        <v>204</v>
      </c>
      <c r="AU202" s="246" t="s">
        <v>80</v>
      </c>
      <c r="AY202" s="15" t="s">
        <v>203</v>
      </c>
      <c r="BE202" s="247">
        <f>IF(N202="základní",J202,0)</f>
        <v>0</v>
      </c>
      <c r="BF202" s="247">
        <f>IF(N202="snížená",J202,0)</f>
        <v>0</v>
      </c>
      <c r="BG202" s="247">
        <f>IF(N202="zákl. přenesená",J202,0)</f>
        <v>0</v>
      </c>
      <c r="BH202" s="247">
        <f>IF(N202="sníž. přenesená",J202,0)</f>
        <v>0</v>
      </c>
      <c r="BI202" s="247">
        <f>IF(N202="nulová",J202,0)</f>
        <v>0</v>
      </c>
      <c r="BJ202" s="15" t="s">
        <v>80</v>
      </c>
      <c r="BK202" s="247">
        <f>ROUND(I202*H202,2)</f>
        <v>0</v>
      </c>
      <c r="BL202" s="15" t="s">
        <v>209</v>
      </c>
      <c r="BM202" s="246" t="s">
        <v>1279</v>
      </c>
    </row>
    <row r="203" s="2" customFormat="1">
      <c r="A203" s="36"/>
      <c r="B203" s="37"/>
      <c r="C203" s="38"/>
      <c r="D203" s="248" t="s">
        <v>211</v>
      </c>
      <c r="E203" s="38"/>
      <c r="F203" s="249" t="s">
        <v>901</v>
      </c>
      <c r="G203" s="38"/>
      <c r="H203" s="38"/>
      <c r="I203" s="152"/>
      <c r="J203" s="38"/>
      <c r="K203" s="38"/>
      <c r="L203" s="42"/>
      <c r="M203" s="250"/>
      <c r="N203" s="251"/>
      <c r="O203" s="89"/>
      <c r="P203" s="89"/>
      <c r="Q203" s="89"/>
      <c r="R203" s="89"/>
      <c r="S203" s="89"/>
      <c r="T203" s="90"/>
      <c r="U203" s="36"/>
      <c r="V203" s="36"/>
      <c r="W203" s="36"/>
      <c r="X203" s="36"/>
      <c r="Y203" s="36"/>
      <c r="Z203" s="36"/>
      <c r="AA203" s="36"/>
      <c r="AB203" s="36"/>
      <c r="AC203" s="36"/>
      <c r="AD203" s="36"/>
      <c r="AE203" s="36"/>
      <c r="AT203" s="15" t="s">
        <v>211</v>
      </c>
      <c r="AU203" s="15" t="s">
        <v>80</v>
      </c>
    </row>
    <row r="204" s="13" customFormat="1">
      <c r="A204" s="13"/>
      <c r="B204" s="267"/>
      <c r="C204" s="268"/>
      <c r="D204" s="248" t="s">
        <v>213</v>
      </c>
      <c r="E204" s="269" t="s">
        <v>1</v>
      </c>
      <c r="F204" s="270" t="s">
        <v>1280</v>
      </c>
      <c r="G204" s="268"/>
      <c r="H204" s="269" t="s">
        <v>1</v>
      </c>
      <c r="I204" s="271"/>
      <c r="J204" s="268"/>
      <c r="K204" s="268"/>
      <c r="L204" s="272"/>
      <c r="M204" s="273"/>
      <c r="N204" s="274"/>
      <c r="O204" s="274"/>
      <c r="P204" s="274"/>
      <c r="Q204" s="274"/>
      <c r="R204" s="274"/>
      <c r="S204" s="274"/>
      <c r="T204" s="275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76" t="s">
        <v>213</v>
      </c>
      <c r="AU204" s="276" t="s">
        <v>80</v>
      </c>
      <c r="AV204" s="13" t="s">
        <v>80</v>
      </c>
      <c r="AW204" s="13" t="s">
        <v>29</v>
      </c>
      <c r="AX204" s="13" t="s">
        <v>72</v>
      </c>
      <c r="AY204" s="276" t="s">
        <v>203</v>
      </c>
    </row>
    <row r="205" s="12" customFormat="1">
      <c r="A205" s="12"/>
      <c r="B205" s="252"/>
      <c r="C205" s="253"/>
      <c r="D205" s="248" t="s">
        <v>213</v>
      </c>
      <c r="E205" s="254" t="s">
        <v>220</v>
      </c>
      <c r="F205" s="255" t="s">
        <v>1281</v>
      </c>
      <c r="G205" s="253"/>
      <c r="H205" s="256">
        <v>0.66000000000000003</v>
      </c>
      <c r="I205" s="257"/>
      <c r="J205" s="253"/>
      <c r="K205" s="253"/>
      <c r="L205" s="258"/>
      <c r="M205" s="259"/>
      <c r="N205" s="260"/>
      <c r="O205" s="260"/>
      <c r="P205" s="260"/>
      <c r="Q205" s="260"/>
      <c r="R205" s="260"/>
      <c r="S205" s="260"/>
      <c r="T205" s="261"/>
      <c r="U205" s="12"/>
      <c r="V205" s="12"/>
      <c r="W205" s="12"/>
      <c r="X205" s="12"/>
      <c r="Y205" s="12"/>
      <c r="Z205" s="12"/>
      <c r="AA205" s="12"/>
      <c r="AB205" s="12"/>
      <c r="AC205" s="12"/>
      <c r="AD205" s="12"/>
      <c r="AE205" s="12"/>
      <c r="AT205" s="262" t="s">
        <v>213</v>
      </c>
      <c r="AU205" s="262" t="s">
        <v>80</v>
      </c>
      <c r="AV205" s="12" t="s">
        <v>95</v>
      </c>
      <c r="AW205" s="12" t="s">
        <v>29</v>
      </c>
      <c r="AX205" s="12" t="s">
        <v>72</v>
      </c>
      <c r="AY205" s="262" t="s">
        <v>203</v>
      </c>
    </row>
    <row r="206" s="12" customFormat="1">
      <c r="A206" s="12"/>
      <c r="B206" s="252"/>
      <c r="C206" s="253"/>
      <c r="D206" s="248" t="s">
        <v>213</v>
      </c>
      <c r="E206" s="254" t="s">
        <v>1227</v>
      </c>
      <c r="F206" s="255" t="s">
        <v>1282</v>
      </c>
      <c r="G206" s="253"/>
      <c r="H206" s="256">
        <v>3.8399999999999999</v>
      </c>
      <c r="I206" s="257"/>
      <c r="J206" s="253"/>
      <c r="K206" s="253"/>
      <c r="L206" s="258"/>
      <c r="M206" s="259"/>
      <c r="N206" s="260"/>
      <c r="O206" s="260"/>
      <c r="P206" s="260"/>
      <c r="Q206" s="260"/>
      <c r="R206" s="260"/>
      <c r="S206" s="260"/>
      <c r="T206" s="261"/>
      <c r="U206" s="12"/>
      <c r="V206" s="12"/>
      <c r="W206" s="12"/>
      <c r="X206" s="12"/>
      <c r="Y206" s="12"/>
      <c r="Z206" s="12"/>
      <c r="AA206" s="12"/>
      <c r="AB206" s="12"/>
      <c r="AC206" s="12"/>
      <c r="AD206" s="12"/>
      <c r="AE206" s="12"/>
      <c r="AT206" s="262" t="s">
        <v>213</v>
      </c>
      <c r="AU206" s="262" t="s">
        <v>80</v>
      </c>
      <c r="AV206" s="12" t="s">
        <v>95</v>
      </c>
      <c r="AW206" s="12" t="s">
        <v>29</v>
      </c>
      <c r="AX206" s="12" t="s">
        <v>72</v>
      </c>
      <c r="AY206" s="262" t="s">
        <v>203</v>
      </c>
    </row>
    <row r="207" s="12" customFormat="1">
      <c r="A207" s="12"/>
      <c r="B207" s="252"/>
      <c r="C207" s="253"/>
      <c r="D207" s="248" t="s">
        <v>213</v>
      </c>
      <c r="E207" s="254" t="s">
        <v>1229</v>
      </c>
      <c r="F207" s="255" t="s">
        <v>1283</v>
      </c>
      <c r="G207" s="253"/>
      <c r="H207" s="256">
        <v>0.90000000000000002</v>
      </c>
      <c r="I207" s="257"/>
      <c r="J207" s="253"/>
      <c r="K207" s="253"/>
      <c r="L207" s="258"/>
      <c r="M207" s="259"/>
      <c r="N207" s="260"/>
      <c r="O207" s="260"/>
      <c r="P207" s="260"/>
      <c r="Q207" s="260"/>
      <c r="R207" s="260"/>
      <c r="S207" s="260"/>
      <c r="T207" s="261"/>
      <c r="U207" s="12"/>
      <c r="V207" s="12"/>
      <c r="W207" s="12"/>
      <c r="X207" s="12"/>
      <c r="Y207" s="12"/>
      <c r="Z207" s="12"/>
      <c r="AA207" s="12"/>
      <c r="AB207" s="12"/>
      <c r="AC207" s="12"/>
      <c r="AD207" s="12"/>
      <c r="AE207" s="12"/>
      <c r="AT207" s="262" t="s">
        <v>213</v>
      </c>
      <c r="AU207" s="262" t="s">
        <v>80</v>
      </c>
      <c r="AV207" s="12" t="s">
        <v>95</v>
      </c>
      <c r="AW207" s="12" t="s">
        <v>29</v>
      </c>
      <c r="AX207" s="12" t="s">
        <v>72</v>
      </c>
      <c r="AY207" s="262" t="s">
        <v>203</v>
      </c>
    </row>
    <row r="208" s="12" customFormat="1">
      <c r="A208" s="12"/>
      <c r="B208" s="252"/>
      <c r="C208" s="253"/>
      <c r="D208" s="248" t="s">
        <v>213</v>
      </c>
      <c r="E208" s="254" t="s">
        <v>1284</v>
      </c>
      <c r="F208" s="255" t="s">
        <v>1285</v>
      </c>
      <c r="G208" s="253"/>
      <c r="H208" s="256">
        <v>5.4000000000000004</v>
      </c>
      <c r="I208" s="257"/>
      <c r="J208" s="253"/>
      <c r="K208" s="253"/>
      <c r="L208" s="258"/>
      <c r="M208" s="259"/>
      <c r="N208" s="260"/>
      <c r="O208" s="260"/>
      <c r="P208" s="260"/>
      <c r="Q208" s="260"/>
      <c r="R208" s="260"/>
      <c r="S208" s="260"/>
      <c r="T208" s="261"/>
      <c r="U208" s="12"/>
      <c r="V208" s="12"/>
      <c r="W208" s="12"/>
      <c r="X208" s="12"/>
      <c r="Y208" s="12"/>
      <c r="Z208" s="12"/>
      <c r="AA208" s="12"/>
      <c r="AB208" s="12"/>
      <c r="AC208" s="12"/>
      <c r="AD208" s="12"/>
      <c r="AE208" s="12"/>
      <c r="AT208" s="262" t="s">
        <v>213</v>
      </c>
      <c r="AU208" s="262" t="s">
        <v>80</v>
      </c>
      <c r="AV208" s="12" t="s">
        <v>95</v>
      </c>
      <c r="AW208" s="12" t="s">
        <v>29</v>
      </c>
      <c r="AX208" s="12" t="s">
        <v>80</v>
      </c>
      <c r="AY208" s="262" t="s">
        <v>203</v>
      </c>
    </row>
    <row r="209" s="2" customFormat="1" ht="16.5" customHeight="1">
      <c r="A209" s="36"/>
      <c r="B209" s="37"/>
      <c r="C209" s="236" t="s">
        <v>432</v>
      </c>
      <c r="D209" s="236" t="s">
        <v>204</v>
      </c>
      <c r="E209" s="237" t="s">
        <v>605</v>
      </c>
      <c r="F209" s="238" t="s">
        <v>606</v>
      </c>
      <c r="G209" s="239" t="s">
        <v>325</v>
      </c>
      <c r="H209" s="240">
        <v>8.0199999999999996</v>
      </c>
      <c r="I209" s="241"/>
      <c r="J209" s="240">
        <f>ROUND(I209*H209,2)</f>
        <v>0</v>
      </c>
      <c r="K209" s="238" t="s">
        <v>208</v>
      </c>
      <c r="L209" s="42"/>
      <c r="M209" s="242" t="s">
        <v>1</v>
      </c>
      <c r="N209" s="243" t="s">
        <v>37</v>
      </c>
      <c r="O209" s="89"/>
      <c r="P209" s="244">
        <f>O209*H209</f>
        <v>0</v>
      </c>
      <c r="Q209" s="244">
        <v>0</v>
      </c>
      <c r="R209" s="244">
        <f>Q209*H209</f>
        <v>0</v>
      </c>
      <c r="S209" s="244">
        <v>0</v>
      </c>
      <c r="T209" s="245">
        <f>S209*H209</f>
        <v>0</v>
      </c>
      <c r="U209" s="36"/>
      <c r="V209" s="36"/>
      <c r="W209" s="36"/>
      <c r="X209" s="36"/>
      <c r="Y209" s="36"/>
      <c r="Z209" s="36"/>
      <c r="AA209" s="36"/>
      <c r="AB209" s="36"/>
      <c r="AC209" s="36"/>
      <c r="AD209" s="36"/>
      <c r="AE209" s="36"/>
      <c r="AR209" s="246" t="s">
        <v>209</v>
      </c>
      <c r="AT209" s="246" t="s">
        <v>204</v>
      </c>
      <c r="AU209" s="246" t="s">
        <v>80</v>
      </c>
      <c r="AY209" s="15" t="s">
        <v>203</v>
      </c>
      <c r="BE209" s="247">
        <f>IF(N209="základní",J209,0)</f>
        <v>0</v>
      </c>
      <c r="BF209" s="247">
        <f>IF(N209="snížená",J209,0)</f>
        <v>0</v>
      </c>
      <c r="BG209" s="247">
        <f>IF(N209="zákl. přenesená",J209,0)</f>
        <v>0</v>
      </c>
      <c r="BH209" s="247">
        <f>IF(N209="sníž. přenesená",J209,0)</f>
        <v>0</v>
      </c>
      <c r="BI209" s="247">
        <f>IF(N209="nulová",J209,0)</f>
        <v>0</v>
      </c>
      <c r="BJ209" s="15" t="s">
        <v>80</v>
      </c>
      <c r="BK209" s="247">
        <f>ROUND(I209*H209,2)</f>
        <v>0</v>
      </c>
      <c r="BL209" s="15" t="s">
        <v>209</v>
      </c>
      <c r="BM209" s="246" t="s">
        <v>1286</v>
      </c>
    </row>
    <row r="210" s="2" customFormat="1">
      <c r="A210" s="36"/>
      <c r="B210" s="37"/>
      <c r="C210" s="38"/>
      <c r="D210" s="248" t="s">
        <v>211</v>
      </c>
      <c r="E210" s="38"/>
      <c r="F210" s="249" t="s">
        <v>608</v>
      </c>
      <c r="G210" s="38"/>
      <c r="H210" s="38"/>
      <c r="I210" s="152"/>
      <c r="J210" s="38"/>
      <c r="K210" s="38"/>
      <c r="L210" s="42"/>
      <c r="M210" s="250"/>
      <c r="N210" s="251"/>
      <c r="O210" s="89"/>
      <c r="P210" s="89"/>
      <c r="Q210" s="89"/>
      <c r="R210" s="89"/>
      <c r="S210" s="89"/>
      <c r="T210" s="90"/>
      <c r="U210" s="36"/>
      <c r="V210" s="36"/>
      <c r="W210" s="36"/>
      <c r="X210" s="36"/>
      <c r="Y210" s="36"/>
      <c r="Z210" s="36"/>
      <c r="AA210" s="36"/>
      <c r="AB210" s="36"/>
      <c r="AC210" s="36"/>
      <c r="AD210" s="36"/>
      <c r="AE210" s="36"/>
      <c r="AT210" s="15" t="s">
        <v>211</v>
      </c>
      <c r="AU210" s="15" t="s">
        <v>80</v>
      </c>
    </row>
    <row r="211" s="12" customFormat="1">
      <c r="A211" s="12"/>
      <c r="B211" s="252"/>
      <c r="C211" s="253"/>
      <c r="D211" s="248" t="s">
        <v>213</v>
      </c>
      <c r="E211" s="254" t="s">
        <v>403</v>
      </c>
      <c r="F211" s="255" t="s">
        <v>1287</v>
      </c>
      <c r="G211" s="253"/>
      <c r="H211" s="256">
        <v>8.0199999999999996</v>
      </c>
      <c r="I211" s="257"/>
      <c r="J211" s="253"/>
      <c r="K211" s="253"/>
      <c r="L211" s="258"/>
      <c r="M211" s="263"/>
      <c r="N211" s="264"/>
      <c r="O211" s="264"/>
      <c r="P211" s="264"/>
      <c r="Q211" s="264"/>
      <c r="R211" s="264"/>
      <c r="S211" s="264"/>
      <c r="T211" s="265"/>
      <c r="U211" s="12"/>
      <c r="V211" s="12"/>
      <c r="W211" s="12"/>
      <c r="X211" s="12"/>
      <c r="Y211" s="12"/>
      <c r="Z211" s="12"/>
      <c r="AA211" s="12"/>
      <c r="AB211" s="12"/>
      <c r="AC211" s="12"/>
      <c r="AD211" s="12"/>
      <c r="AE211" s="12"/>
      <c r="AT211" s="262" t="s">
        <v>213</v>
      </c>
      <c r="AU211" s="262" t="s">
        <v>80</v>
      </c>
      <c r="AV211" s="12" t="s">
        <v>95</v>
      </c>
      <c r="AW211" s="12" t="s">
        <v>29</v>
      </c>
      <c r="AX211" s="12" t="s">
        <v>80</v>
      </c>
      <c r="AY211" s="262" t="s">
        <v>203</v>
      </c>
    </row>
    <row r="212" s="2" customFormat="1" ht="6.96" customHeight="1">
      <c r="A212" s="36"/>
      <c r="B212" s="64"/>
      <c r="C212" s="65"/>
      <c r="D212" s="65"/>
      <c r="E212" s="65"/>
      <c r="F212" s="65"/>
      <c r="G212" s="65"/>
      <c r="H212" s="65"/>
      <c r="I212" s="193"/>
      <c r="J212" s="65"/>
      <c r="K212" s="65"/>
      <c r="L212" s="42"/>
      <c r="M212" s="36"/>
      <c r="O212" s="36"/>
      <c r="P212" s="36"/>
      <c r="Q212" s="36"/>
      <c r="R212" s="36"/>
      <c r="S212" s="36"/>
      <c r="T212" s="36"/>
      <c r="U212" s="36"/>
      <c r="V212" s="36"/>
      <c r="W212" s="36"/>
      <c r="X212" s="36"/>
      <c r="Y212" s="36"/>
      <c r="Z212" s="36"/>
      <c r="AA212" s="36"/>
      <c r="AB212" s="36"/>
      <c r="AC212" s="36"/>
      <c r="AD212" s="36"/>
      <c r="AE212" s="36"/>
    </row>
  </sheetData>
  <sheetProtection sheet="1" autoFilter="0" formatColumns="0" formatRows="0" objects="1" scenarios="1" spinCount="100000" saltValue="WYBK9RVmohwHPsrrNn1Y00WAY7LmJOmT36rOGZGfccOZOC014dvNNJXdxIErBt2dXCC9U3s2/i41DkXl0Ob98w==" hashValue="KgrLgZCLEURyqqsMDJHM5qMbLaj4LS+sygN8zYiPQVHIzG69EmJRsJzUjXlad4b1r+pUnsuVnwJgtudXdkur/g==" algorithmName="SHA-512" password="CC35"/>
  <autoFilter ref="C123:K211"/>
  <mergeCells count="12">
    <mergeCell ref="E7:H7"/>
    <mergeCell ref="E9:H9"/>
    <mergeCell ref="E11:H11"/>
    <mergeCell ref="E20:H20"/>
    <mergeCell ref="E29:H29"/>
    <mergeCell ref="E84:H84"/>
    <mergeCell ref="E86:H86"/>
    <mergeCell ref="E88:H88"/>
    <mergeCell ref="E112:H112"/>
    <mergeCell ref="E114:H114"/>
    <mergeCell ref="E116:H116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style="1" customWidth="1"/>
    <col min="2" max="2" width="1.67" style="1" customWidth="1"/>
    <col min="3" max="3" width="4.17" style="1" customWidth="1"/>
    <col min="4" max="4" width="4.33" style="1" customWidth="1"/>
    <col min="5" max="5" width="17.17" style="1" customWidth="1"/>
    <col min="6" max="6" width="100.83" style="1" customWidth="1"/>
    <col min="7" max="7" width="7" style="1" customWidth="1"/>
    <col min="8" max="8" width="11.5" style="1" customWidth="1"/>
    <col min="9" max="9" width="20.17" style="144" customWidth="1"/>
    <col min="10" max="10" width="20.17" style="1" customWidth="1"/>
    <col min="11" max="11" width="20.17" style="1" customWidth="1"/>
    <col min="12" max="12" width="9.33" style="1" customWidth="1"/>
    <col min="13" max="13" width="10.83" style="1" hidden="1" customWidth="1"/>
    <col min="14" max="14" width="9.33" style="1" hidden="1"/>
    <col min="15" max="15" width="14.17" style="1" hidden="1" customWidth="1"/>
    <col min="16" max="16" width="14.17" style="1" hidden="1" customWidth="1"/>
    <col min="17" max="17" width="14.17" style="1" hidden="1" customWidth="1"/>
    <col min="18" max="18" width="14.17" style="1" hidden="1" customWidth="1"/>
    <col min="19" max="19" width="14.17" style="1" hidden="1" customWidth="1"/>
    <col min="20" max="20" width="14.17" style="1" hidden="1" customWidth="1"/>
    <col min="21" max="21" width="16.33" style="1" hidden="1" customWidth="1"/>
    <col min="22" max="22" width="12.33" style="1" customWidth="1"/>
    <col min="23" max="23" width="16.33" style="1" customWidth="1"/>
    <col min="24" max="24" width="12.33" style="1" customWidth="1"/>
    <col min="25" max="25" width="15" style="1" customWidth="1"/>
    <col min="26" max="26" width="11" style="1" customWidth="1"/>
    <col min="27" max="27" width="15" style="1" customWidth="1"/>
    <col min="28" max="28" width="16.33" style="1" customWidth="1"/>
    <col min="29" max="29" width="11" style="1" customWidth="1"/>
    <col min="30" max="30" width="15" style="1" customWidth="1"/>
    <col min="31" max="31" width="16.33" style="1" customWidth="1"/>
    <col min="44" max="44" width="9.33" style="1" hidden="1"/>
    <col min="45" max="45" width="9.33" style="1" hidden="1"/>
    <col min="46" max="46" width="9.33" style="1" hidden="1"/>
    <col min="47" max="47" width="9.33" style="1" hidden="1"/>
    <col min="48" max="48" width="9.33" style="1" hidden="1"/>
    <col min="49" max="49" width="9.33" style="1" hidden="1"/>
    <col min="50" max="50" width="9.33" style="1" hidden="1"/>
    <col min="51" max="51" width="9.33" style="1" hidden="1"/>
    <col min="52" max="52" width="9.33" style="1" hidden="1"/>
    <col min="53" max="53" width="9.33" style="1" hidden="1"/>
    <col min="54" max="54" width="9.33" style="1" hidden="1"/>
    <col min="55" max="55" width="9.33" style="1" hidden="1"/>
    <col min="56" max="56" width="9.33" style="1" hidden="1"/>
    <col min="57" max="57" width="9.33" style="1" hidden="1"/>
    <col min="58" max="58" width="9.33" style="1" hidden="1"/>
    <col min="59" max="59" width="9.33" style="1" hidden="1"/>
    <col min="60" max="60" width="9.33" style="1" hidden="1"/>
    <col min="61" max="61" width="9.33" style="1" hidden="1"/>
    <col min="62" max="62" width="9.33" style="1" hidden="1"/>
    <col min="63" max="63" width="9.33" style="1" hidden="1"/>
    <col min="64" max="64" width="9.33" style="1" hidden="1"/>
    <col min="65" max="65" width="9.33" style="1" hidden="1"/>
  </cols>
  <sheetData>
    <row r="2" s="1" customFormat="1" ht="36.96" customHeight="1">
      <c r="I2" s="144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138</v>
      </c>
    </row>
    <row r="3" s="1" customFormat="1" ht="6.96" customHeight="1">
      <c r="B3" s="145"/>
      <c r="C3" s="146"/>
      <c r="D3" s="146"/>
      <c r="E3" s="146"/>
      <c r="F3" s="146"/>
      <c r="G3" s="146"/>
      <c r="H3" s="146"/>
      <c r="I3" s="147"/>
      <c r="J3" s="146"/>
      <c r="K3" s="146"/>
      <c r="L3" s="18"/>
      <c r="AT3" s="15" t="s">
        <v>82</v>
      </c>
    </row>
    <row r="4" s="1" customFormat="1" ht="24.96" customHeight="1">
      <c r="B4" s="18"/>
      <c r="D4" s="148" t="s">
        <v>177</v>
      </c>
      <c r="I4" s="144"/>
      <c r="L4" s="18"/>
      <c r="M4" s="149" t="s">
        <v>10</v>
      </c>
      <c r="AT4" s="15" t="s">
        <v>4</v>
      </c>
    </row>
    <row r="5" s="1" customFormat="1" ht="6.96" customHeight="1">
      <c r="B5" s="18"/>
      <c r="I5" s="144"/>
      <c r="L5" s="18"/>
    </row>
    <row r="6" s="1" customFormat="1" ht="12" customHeight="1">
      <c r="B6" s="18"/>
      <c r="D6" s="150" t="s">
        <v>15</v>
      </c>
      <c r="I6" s="144"/>
      <c r="L6" s="18"/>
    </row>
    <row r="7" s="1" customFormat="1" ht="16.5" customHeight="1">
      <c r="B7" s="18"/>
      <c r="E7" s="151" t="str">
        <f>'Rekapitulace stavby'!K6</f>
        <v>,,Úprava projektové dokumentace na stavbu Modernizace silnice II/298 Býšť - hranice kraje, km 9,700</v>
      </c>
      <c r="F7" s="150"/>
      <c r="G7" s="150"/>
      <c r="H7" s="150"/>
      <c r="I7" s="144"/>
      <c r="L7" s="18"/>
    </row>
    <row r="8" s="1" customFormat="1" ht="12" customHeight="1">
      <c r="B8" s="18"/>
      <c r="D8" s="150" t="s">
        <v>178</v>
      </c>
      <c r="I8" s="144"/>
      <c r="L8" s="18"/>
    </row>
    <row r="9" s="2" customFormat="1" ht="16.5" customHeight="1">
      <c r="A9" s="36"/>
      <c r="B9" s="42"/>
      <c r="C9" s="36"/>
      <c r="D9" s="36"/>
      <c r="E9" s="151" t="s">
        <v>1288</v>
      </c>
      <c r="F9" s="36"/>
      <c r="G9" s="36"/>
      <c r="H9" s="36"/>
      <c r="I9" s="152"/>
      <c r="J9" s="36"/>
      <c r="K9" s="36"/>
      <c r="L9" s="61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 ht="12" customHeight="1">
      <c r="A10" s="36"/>
      <c r="B10" s="42"/>
      <c r="C10" s="36"/>
      <c r="D10" s="150" t="s">
        <v>302</v>
      </c>
      <c r="E10" s="36"/>
      <c r="F10" s="36"/>
      <c r="G10" s="36"/>
      <c r="H10" s="36"/>
      <c r="I10" s="152"/>
      <c r="J10" s="36"/>
      <c r="K10" s="36"/>
      <c r="L10" s="61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6.5" customHeight="1">
      <c r="A11" s="36"/>
      <c r="B11" s="42"/>
      <c r="C11" s="36"/>
      <c r="D11" s="36"/>
      <c r="E11" s="153" t="s">
        <v>1289</v>
      </c>
      <c r="F11" s="36"/>
      <c r="G11" s="36"/>
      <c r="H11" s="36"/>
      <c r="I11" s="152"/>
      <c r="J11" s="36"/>
      <c r="K11" s="36"/>
      <c r="L11" s="61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>
      <c r="A12" s="36"/>
      <c r="B12" s="42"/>
      <c r="C12" s="36"/>
      <c r="D12" s="36"/>
      <c r="E12" s="36"/>
      <c r="F12" s="36"/>
      <c r="G12" s="36"/>
      <c r="H12" s="36"/>
      <c r="I12" s="152"/>
      <c r="J12" s="36"/>
      <c r="K12" s="36"/>
      <c r="L12" s="61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2" customHeight="1">
      <c r="A13" s="36"/>
      <c r="B13" s="42"/>
      <c r="C13" s="36"/>
      <c r="D13" s="150" t="s">
        <v>17</v>
      </c>
      <c r="E13" s="36"/>
      <c r="F13" s="139" t="s">
        <v>1</v>
      </c>
      <c r="G13" s="36"/>
      <c r="H13" s="36"/>
      <c r="I13" s="154" t="s">
        <v>18</v>
      </c>
      <c r="J13" s="139" t="s">
        <v>1</v>
      </c>
      <c r="K13" s="36"/>
      <c r="L13" s="61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50" t="s">
        <v>19</v>
      </c>
      <c r="E14" s="36"/>
      <c r="F14" s="139" t="s">
        <v>20</v>
      </c>
      <c r="G14" s="36"/>
      <c r="H14" s="36"/>
      <c r="I14" s="154" t="s">
        <v>21</v>
      </c>
      <c r="J14" s="155" t="str">
        <f>'Rekapitulace stavby'!AN8</f>
        <v>7. 11. 2019</v>
      </c>
      <c r="K14" s="36"/>
      <c r="L14" s="61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21.84" customHeight="1">
      <c r="A15" s="36"/>
      <c r="B15" s="42"/>
      <c r="C15" s="36"/>
      <c r="D15" s="156" t="s">
        <v>180</v>
      </c>
      <c r="E15" s="36"/>
      <c r="F15" s="157" t="s">
        <v>181</v>
      </c>
      <c r="G15" s="36"/>
      <c r="H15" s="36"/>
      <c r="I15" s="158" t="s">
        <v>182</v>
      </c>
      <c r="J15" s="157" t="s">
        <v>183</v>
      </c>
      <c r="K15" s="36"/>
      <c r="L15" s="61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12" customHeight="1">
      <c r="A16" s="36"/>
      <c r="B16" s="42"/>
      <c r="C16" s="36"/>
      <c r="D16" s="150" t="s">
        <v>23</v>
      </c>
      <c r="E16" s="36"/>
      <c r="F16" s="36"/>
      <c r="G16" s="36"/>
      <c r="H16" s="36"/>
      <c r="I16" s="154" t="s">
        <v>24</v>
      </c>
      <c r="J16" s="139" t="str">
        <f>IF('Rekapitulace stavby'!AN10="","",'Rekapitulace stavby'!AN10)</f>
        <v/>
      </c>
      <c r="K16" s="36"/>
      <c r="L16" s="61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8" customHeight="1">
      <c r="A17" s="36"/>
      <c r="B17" s="42"/>
      <c r="C17" s="36"/>
      <c r="D17" s="36"/>
      <c r="E17" s="139" t="str">
        <f>IF('Rekapitulace stavby'!E11="","",'Rekapitulace stavby'!E11)</f>
        <v xml:space="preserve"> </v>
      </c>
      <c r="F17" s="36"/>
      <c r="G17" s="36"/>
      <c r="H17" s="36"/>
      <c r="I17" s="154" t="s">
        <v>25</v>
      </c>
      <c r="J17" s="139" t="str">
        <f>IF('Rekapitulace stavby'!AN11="","",'Rekapitulace stavby'!AN11)</f>
        <v/>
      </c>
      <c r="K17" s="36"/>
      <c r="L17" s="61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6.96" customHeight="1">
      <c r="A18" s="36"/>
      <c r="B18" s="42"/>
      <c r="C18" s="36"/>
      <c r="D18" s="36"/>
      <c r="E18" s="36"/>
      <c r="F18" s="36"/>
      <c r="G18" s="36"/>
      <c r="H18" s="36"/>
      <c r="I18" s="152"/>
      <c r="J18" s="36"/>
      <c r="K18" s="36"/>
      <c r="L18" s="61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12" customHeight="1">
      <c r="A19" s="36"/>
      <c r="B19" s="42"/>
      <c r="C19" s="36"/>
      <c r="D19" s="150" t="s">
        <v>26</v>
      </c>
      <c r="E19" s="36"/>
      <c r="F19" s="36"/>
      <c r="G19" s="36"/>
      <c r="H19" s="36"/>
      <c r="I19" s="154" t="s">
        <v>24</v>
      </c>
      <c r="J19" s="31" t="str">
        <f>'Rekapitulace stavby'!AN13</f>
        <v>Vyplň údaj</v>
      </c>
      <c r="K19" s="36"/>
      <c r="L19" s="61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8" customHeight="1">
      <c r="A20" s="36"/>
      <c r="B20" s="42"/>
      <c r="C20" s="36"/>
      <c r="D20" s="36"/>
      <c r="E20" s="31" t="str">
        <f>'Rekapitulace stavby'!E14</f>
        <v>Vyplň údaj</v>
      </c>
      <c r="F20" s="139"/>
      <c r="G20" s="139"/>
      <c r="H20" s="139"/>
      <c r="I20" s="154" t="s">
        <v>25</v>
      </c>
      <c r="J20" s="31" t="str">
        <f>'Rekapitulace stavby'!AN14</f>
        <v>Vyplň údaj</v>
      </c>
      <c r="K20" s="36"/>
      <c r="L20" s="61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6.96" customHeight="1">
      <c r="A21" s="36"/>
      <c r="B21" s="42"/>
      <c r="C21" s="36"/>
      <c r="D21" s="36"/>
      <c r="E21" s="36"/>
      <c r="F21" s="36"/>
      <c r="G21" s="36"/>
      <c r="H21" s="36"/>
      <c r="I21" s="152"/>
      <c r="J21" s="36"/>
      <c r="K21" s="36"/>
      <c r="L21" s="61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12" customHeight="1">
      <c r="A22" s="36"/>
      <c r="B22" s="42"/>
      <c r="C22" s="36"/>
      <c r="D22" s="150" t="s">
        <v>28</v>
      </c>
      <c r="E22" s="36"/>
      <c r="F22" s="36"/>
      <c r="G22" s="36"/>
      <c r="H22" s="36"/>
      <c r="I22" s="154" t="s">
        <v>24</v>
      </c>
      <c r="J22" s="139" t="str">
        <f>IF('Rekapitulace stavby'!AN16="","",'Rekapitulace stavby'!AN16)</f>
        <v/>
      </c>
      <c r="K22" s="36"/>
      <c r="L22" s="61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8" customHeight="1">
      <c r="A23" s="36"/>
      <c r="B23" s="42"/>
      <c r="C23" s="36"/>
      <c r="D23" s="36"/>
      <c r="E23" s="139" t="str">
        <f>IF('Rekapitulace stavby'!E17="","",'Rekapitulace stavby'!E17)</f>
        <v xml:space="preserve"> </v>
      </c>
      <c r="F23" s="36"/>
      <c r="G23" s="36"/>
      <c r="H23" s="36"/>
      <c r="I23" s="154" t="s">
        <v>25</v>
      </c>
      <c r="J23" s="139" t="str">
        <f>IF('Rekapitulace stavby'!AN17="","",'Rekapitulace stavby'!AN17)</f>
        <v/>
      </c>
      <c r="K23" s="36"/>
      <c r="L23" s="61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6.96" customHeight="1">
      <c r="A24" s="36"/>
      <c r="B24" s="42"/>
      <c r="C24" s="36"/>
      <c r="D24" s="36"/>
      <c r="E24" s="36"/>
      <c r="F24" s="36"/>
      <c r="G24" s="36"/>
      <c r="H24" s="36"/>
      <c r="I24" s="152"/>
      <c r="J24" s="36"/>
      <c r="K24" s="36"/>
      <c r="L24" s="61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12" customHeight="1">
      <c r="A25" s="36"/>
      <c r="B25" s="42"/>
      <c r="C25" s="36"/>
      <c r="D25" s="150" t="s">
        <v>30</v>
      </c>
      <c r="E25" s="36"/>
      <c r="F25" s="36"/>
      <c r="G25" s="36"/>
      <c r="H25" s="36"/>
      <c r="I25" s="154" t="s">
        <v>24</v>
      </c>
      <c r="J25" s="139" t="str">
        <f>IF('Rekapitulace stavby'!AN19="","",'Rekapitulace stavby'!AN19)</f>
        <v/>
      </c>
      <c r="K25" s="36"/>
      <c r="L25" s="61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8" customHeight="1">
      <c r="A26" s="36"/>
      <c r="B26" s="42"/>
      <c r="C26" s="36"/>
      <c r="D26" s="36"/>
      <c r="E26" s="139" t="str">
        <f>IF('Rekapitulace stavby'!E20="","",'Rekapitulace stavby'!E20)</f>
        <v xml:space="preserve"> </v>
      </c>
      <c r="F26" s="36"/>
      <c r="G26" s="36"/>
      <c r="H26" s="36"/>
      <c r="I26" s="154" t="s">
        <v>25</v>
      </c>
      <c r="J26" s="139" t="str">
        <f>IF('Rekapitulace stavby'!AN20="","",'Rekapitulace stavby'!AN20)</f>
        <v/>
      </c>
      <c r="K26" s="36"/>
      <c r="L26" s="61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2" customFormat="1" ht="6.96" customHeight="1">
      <c r="A27" s="36"/>
      <c r="B27" s="42"/>
      <c r="C27" s="36"/>
      <c r="D27" s="36"/>
      <c r="E27" s="36"/>
      <c r="F27" s="36"/>
      <c r="G27" s="36"/>
      <c r="H27" s="36"/>
      <c r="I27" s="152"/>
      <c r="J27" s="36"/>
      <c r="K27" s="36"/>
      <c r="L27" s="61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s="2" customFormat="1" ht="12" customHeight="1">
      <c r="A28" s="36"/>
      <c r="B28" s="42"/>
      <c r="C28" s="36"/>
      <c r="D28" s="150" t="s">
        <v>31</v>
      </c>
      <c r="E28" s="36"/>
      <c r="F28" s="36"/>
      <c r="G28" s="36"/>
      <c r="H28" s="36"/>
      <c r="I28" s="152"/>
      <c r="J28" s="36"/>
      <c r="K28" s="36"/>
      <c r="L28" s="61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8" customFormat="1" ht="16.5" customHeight="1">
      <c r="A29" s="159"/>
      <c r="B29" s="160"/>
      <c r="C29" s="159"/>
      <c r="D29" s="159"/>
      <c r="E29" s="161" t="s">
        <v>1</v>
      </c>
      <c r="F29" s="161"/>
      <c r="G29" s="161"/>
      <c r="H29" s="161"/>
      <c r="I29" s="162"/>
      <c r="J29" s="159"/>
      <c r="K29" s="159"/>
      <c r="L29" s="163"/>
      <c r="S29" s="159"/>
      <c r="T29" s="159"/>
      <c r="U29" s="159"/>
      <c r="V29" s="159"/>
      <c r="W29" s="159"/>
      <c r="X29" s="159"/>
      <c r="Y29" s="159"/>
      <c r="Z29" s="159"/>
      <c r="AA29" s="159"/>
      <c r="AB29" s="159"/>
      <c r="AC29" s="159"/>
      <c r="AD29" s="159"/>
      <c r="AE29" s="159"/>
    </row>
    <row r="30" s="2" customFormat="1" ht="6.96" customHeight="1">
      <c r="A30" s="36"/>
      <c r="B30" s="42"/>
      <c r="C30" s="36"/>
      <c r="D30" s="36"/>
      <c r="E30" s="36"/>
      <c r="F30" s="36"/>
      <c r="G30" s="36"/>
      <c r="H30" s="36"/>
      <c r="I30" s="152"/>
      <c r="J30" s="36"/>
      <c r="K30" s="36"/>
      <c r="L30" s="61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64"/>
      <c r="E31" s="164"/>
      <c r="F31" s="164"/>
      <c r="G31" s="164"/>
      <c r="H31" s="164"/>
      <c r="I31" s="165"/>
      <c r="J31" s="164"/>
      <c r="K31" s="164"/>
      <c r="L31" s="61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25.44" customHeight="1">
      <c r="A32" s="36"/>
      <c r="B32" s="42"/>
      <c r="C32" s="36"/>
      <c r="D32" s="166" t="s">
        <v>32</v>
      </c>
      <c r="E32" s="36"/>
      <c r="F32" s="36"/>
      <c r="G32" s="36"/>
      <c r="H32" s="36"/>
      <c r="I32" s="152"/>
      <c r="J32" s="167">
        <f>ROUND(J120, 2)</f>
        <v>0</v>
      </c>
      <c r="K32" s="36"/>
      <c r="L32" s="61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6.96" customHeight="1">
      <c r="A33" s="36"/>
      <c r="B33" s="42"/>
      <c r="C33" s="36"/>
      <c r="D33" s="164"/>
      <c r="E33" s="164"/>
      <c r="F33" s="164"/>
      <c r="G33" s="164"/>
      <c r="H33" s="164"/>
      <c r="I33" s="165"/>
      <c r="J33" s="164"/>
      <c r="K33" s="164"/>
      <c r="L33" s="61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36"/>
      <c r="F34" s="168" t="s">
        <v>34</v>
      </c>
      <c r="G34" s="36"/>
      <c r="H34" s="36"/>
      <c r="I34" s="169" t="s">
        <v>33</v>
      </c>
      <c r="J34" s="168" t="s">
        <v>35</v>
      </c>
      <c r="K34" s="36"/>
      <c r="L34" s="61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="2" customFormat="1" ht="14.4" customHeight="1">
      <c r="A35" s="36"/>
      <c r="B35" s="42"/>
      <c r="C35" s="36"/>
      <c r="D35" s="170" t="s">
        <v>36</v>
      </c>
      <c r="E35" s="150" t="s">
        <v>37</v>
      </c>
      <c r="F35" s="171">
        <f>ROUND((SUM(BE120:BE124)),  2)</f>
        <v>0</v>
      </c>
      <c r="G35" s="36"/>
      <c r="H35" s="36"/>
      <c r="I35" s="172">
        <v>0.20999999999999999</v>
      </c>
      <c r="J35" s="171">
        <f>ROUND(((SUM(BE120:BE124))*I35),  2)</f>
        <v>0</v>
      </c>
      <c r="K35" s="36"/>
      <c r="L35" s="61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="2" customFormat="1" ht="14.4" customHeight="1">
      <c r="A36" s="36"/>
      <c r="B36" s="42"/>
      <c r="C36" s="36"/>
      <c r="D36" s="36"/>
      <c r="E36" s="150" t="s">
        <v>38</v>
      </c>
      <c r="F36" s="171">
        <f>ROUND((SUM(BF120:BF124)),  2)</f>
        <v>0</v>
      </c>
      <c r="G36" s="36"/>
      <c r="H36" s="36"/>
      <c r="I36" s="172">
        <v>0.14999999999999999</v>
      </c>
      <c r="J36" s="171">
        <f>ROUND(((SUM(BF120:BF124))*I36),  2)</f>
        <v>0</v>
      </c>
      <c r="K36" s="36"/>
      <c r="L36" s="61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50" t="s">
        <v>39</v>
      </c>
      <c r="F37" s="171">
        <f>ROUND((SUM(BG120:BG124)),  2)</f>
        <v>0</v>
      </c>
      <c r="G37" s="36"/>
      <c r="H37" s="36"/>
      <c r="I37" s="172">
        <v>0.20999999999999999</v>
      </c>
      <c r="J37" s="171">
        <f>0</f>
        <v>0</v>
      </c>
      <c r="K37" s="36"/>
      <c r="L37" s="61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hidden="1" s="2" customFormat="1" ht="14.4" customHeight="1">
      <c r="A38" s="36"/>
      <c r="B38" s="42"/>
      <c r="C38" s="36"/>
      <c r="D38" s="36"/>
      <c r="E38" s="150" t="s">
        <v>40</v>
      </c>
      <c r="F38" s="171">
        <f>ROUND((SUM(BH120:BH124)),  2)</f>
        <v>0</v>
      </c>
      <c r="G38" s="36"/>
      <c r="H38" s="36"/>
      <c r="I38" s="172">
        <v>0.14999999999999999</v>
      </c>
      <c r="J38" s="171">
        <f>0</f>
        <v>0</v>
      </c>
      <c r="K38" s="36"/>
      <c r="L38" s="61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hidden="1" s="2" customFormat="1" ht="14.4" customHeight="1">
      <c r="A39" s="36"/>
      <c r="B39" s="42"/>
      <c r="C39" s="36"/>
      <c r="D39" s="36"/>
      <c r="E39" s="150" t="s">
        <v>41</v>
      </c>
      <c r="F39" s="171">
        <f>ROUND((SUM(BI120:BI124)),  2)</f>
        <v>0</v>
      </c>
      <c r="G39" s="36"/>
      <c r="H39" s="36"/>
      <c r="I39" s="172">
        <v>0</v>
      </c>
      <c r="J39" s="171">
        <f>0</f>
        <v>0</v>
      </c>
      <c r="K39" s="36"/>
      <c r="L39" s="61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6.96" customHeight="1">
      <c r="A40" s="36"/>
      <c r="B40" s="42"/>
      <c r="C40" s="36"/>
      <c r="D40" s="36"/>
      <c r="E40" s="36"/>
      <c r="F40" s="36"/>
      <c r="G40" s="36"/>
      <c r="H40" s="36"/>
      <c r="I40" s="152"/>
      <c r="J40" s="36"/>
      <c r="K40" s="36"/>
      <c r="L40" s="61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2" customFormat="1" ht="25.44" customHeight="1">
      <c r="A41" s="36"/>
      <c r="B41" s="42"/>
      <c r="C41" s="173"/>
      <c r="D41" s="174" t="s">
        <v>42</v>
      </c>
      <c r="E41" s="175"/>
      <c r="F41" s="175"/>
      <c r="G41" s="176" t="s">
        <v>43</v>
      </c>
      <c r="H41" s="177" t="s">
        <v>44</v>
      </c>
      <c r="I41" s="178"/>
      <c r="J41" s="179">
        <f>SUM(J32:J39)</f>
        <v>0</v>
      </c>
      <c r="K41" s="180"/>
      <c r="L41" s="61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s="2" customFormat="1" ht="14.4" customHeight="1">
      <c r="A42" s="36"/>
      <c r="B42" s="42"/>
      <c r="C42" s="36"/>
      <c r="D42" s="36"/>
      <c r="E42" s="36"/>
      <c r="F42" s="36"/>
      <c r="G42" s="36"/>
      <c r="H42" s="36"/>
      <c r="I42" s="152"/>
      <c r="J42" s="36"/>
      <c r="K42" s="36"/>
      <c r="L42" s="61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3" s="1" customFormat="1" ht="14.4" customHeight="1">
      <c r="B43" s="18"/>
      <c r="I43" s="144"/>
      <c r="L43" s="18"/>
    </row>
    <row r="44" s="1" customFormat="1" ht="14.4" customHeight="1">
      <c r="B44" s="18"/>
      <c r="I44" s="144"/>
      <c r="L44" s="18"/>
    </row>
    <row r="45" s="1" customFormat="1" ht="14.4" customHeight="1">
      <c r="B45" s="18"/>
      <c r="I45" s="144"/>
      <c r="L45" s="18"/>
    </row>
    <row r="46" s="1" customFormat="1" ht="14.4" customHeight="1">
      <c r="B46" s="18"/>
      <c r="I46" s="144"/>
      <c r="L46" s="18"/>
    </row>
    <row r="47" s="1" customFormat="1" ht="14.4" customHeight="1">
      <c r="B47" s="18"/>
      <c r="I47" s="144"/>
      <c r="L47" s="18"/>
    </row>
    <row r="48" s="1" customFormat="1" ht="14.4" customHeight="1">
      <c r="B48" s="18"/>
      <c r="I48" s="144"/>
      <c r="L48" s="18"/>
    </row>
    <row r="49" s="2" customFormat="1" ht="14.4" customHeight="1">
      <c r="B49" s="61"/>
      <c r="D49" s="181" t="s">
        <v>45</v>
      </c>
      <c r="E49" s="182"/>
      <c r="F49" s="182"/>
      <c r="G49" s="181" t="s">
        <v>46</v>
      </c>
      <c r="H49" s="182"/>
      <c r="I49" s="183"/>
      <c r="J49" s="182"/>
      <c r="K49" s="182"/>
      <c r="L49" s="61"/>
    </row>
    <row r="50">
      <c r="B50" s="18"/>
      <c r="L50" s="18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 s="2" customFormat="1">
      <c r="A60" s="36"/>
      <c r="B60" s="42"/>
      <c r="C60" s="36"/>
      <c r="D60" s="184" t="s">
        <v>47</v>
      </c>
      <c r="E60" s="185"/>
      <c r="F60" s="186" t="s">
        <v>48</v>
      </c>
      <c r="G60" s="184" t="s">
        <v>47</v>
      </c>
      <c r="H60" s="185"/>
      <c r="I60" s="187"/>
      <c r="J60" s="188" t="s">
        <v>48</v>
      </c>
      <c r="K60" s="185"/>
      <c r="L60" s="61"/>
      <c r="S60" s="36"/>
      <c r="T60" s="36"/>
      <c r="U60" s="36"/>
      <c r="V60" s="36"/>
      <c r="W60" s="36"/>
      <c r="X60" s="36"/>
      <c r="Y60" s="36"/>
      <c r="Z60" s="36"/>
      <c r="AA60" s="36"/>
      <c r="AB60" s="36"/>
      <c r="AC60" s="36"/>
      <c r="AD60" s="36"/>
      <c r="AE60" s="36"/>
    </row>
    <row r="61">
      <c r="B61" s="18"/>
      <c r="L61" s="18"/>
    </row>
    <row r="62">
      <c r="B62" s="18"/>
      <c r="L62" s="18"/>
    </row>
    <row r="63">
      <c r="B63" s="18"/>
      <c r="L63" s="18"/>
    </row>
    <row r="64" s="2" customFormat="1">
      <c r="A64" s="36"/>
      <c r="B64" s="42"/>
      <c r="C64" s="36"/>
      <c r="D64" s="181" t="s">
        <v>49</v>
      </c>
      <c r="E64" s="189"/>
      <c r="F64" s="189"/>
      <c r="G64" s="181" t="s">
        <v>50</v>
      </c>
      <c r="H64" s="189"/>
      <c r="I64" s="190"/>
      <c r="J64" s="189"/>
      <c r="K64" s="189"/>
      <c r="L64" s="61"/>
      <c r="S64" s="36"/>
      <c r="T64" s="36"/>
      <c r="U64" s="36"/>
      <c r="V64" s="36"/>
      <c r="W64" s="36"/>
      <c r="X64" s="36"/>
      <c r="Y64" s="36"/>
      <c r="Z64" s="36"/>
      <c r="AA64" s="36"/>
      <c r="AB64" s="36"/>
      <c r="AC64" s="36"/>
      <c r="AD64" s="36"/>
      <c r="AE64" s="36"/>
    </row>
    <row r="65">
      <c r="B65" s="18"/>
      <c r="L65" s="18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 s="2" customFormat="1">
      <c r="A75" s="36"/>
      <c r="B75" s="42"/>
      <c r="C75" s="36"/>
      <c r="D75" s="184" t="s">
        <v>47</v>
      </c>
      <c r="E75" s="185"/>
      <c r="F75" s="186" t="s">
        <v>48</v>
      </c>
      <c r="G75" s="184" t="s">
        <v>47</v>
      </c>
      <c r="H75" s="185"/>
      <c r="I75" s="187"/>
      <c r="J75" s="188" t="s">
        <v>48</v>
      </c>
      <c r="K75" s="185"/>
      <c r="L75" s="61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="2" customFormat="1" ht="14.4" customHeight="1">
      <c r="A76" s="36"/>
      <c r="B76" s="191"/>
      <c r="C76" s="192"/>
      <c r="D76" s="192"/>
      <c r="E76" s="192"/>
      <c r="F76" s="192"/>
      <c r="G76" s="192"/>
      <c r="H76" s="192"/>
      <c r="I76" s="193"/>
      <c r="J76" s="192"/>
      <c r="K76" s="192"/>
      <c r="L76" s="61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80" s="2" customFormat="1" ht="6.96" customHeight="1">
      <c r="A80" s="36"/>
      <c r="B80" s="194"/>
      <c r="C80" s="195"/>
      <c r="D80" s="195"/>
      <c r="E80" s="195"/>
      <c r="F80" s="195"/>
      <c r="G80" s="195"/>
      <c r="H80" s="195"/>
      <c r="I80" s="196"/>
      <c r="J80" s="195"/>
      <c r="K80" s="195"/>
      <c r="L80" s="61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="2" customFormat="1" ht="24.96" customHeight="1">
      <c r="A81" s="36"/>
      <c r="B81" s="37"/>
      <c r="C81" s="21" t="s">
        <v>184</v>
      </c>
      <c r="D81" s="38"/>
      <c r="E81" s="38"/>
      <c r="F81" s="38"/>
      <c r="G81" s="38"/>
      <c r="H81" s="38"/>
      <c r="I81" s="152"/>
      <c r="J81" s="38"/>
      <c r="K81" s="38"/>
      <c r="L81" s="61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6.96" customHeight="1">
      <c r="A82" s="36"/>
      <c r="B82" s="37"/>
      <c r="C82" s="38"/>
      <c r="D82" s="38"/>
      <c r="E82" s="38"/>
      <c r="F82" s="38"/>
      <c r="G82" s="38"/>
      <c r="H82" s="38"/>
      <c r="I82" s="152"/>
      <c r="J82" s="38"/>
      <c r="K82" s="38"/>
      <c r="L82" s="61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12" customHeight="1">
      <c r="A83" s="36"/>
      <c r="B83" s="37"/>
      <c r="C83" s="30" t="s">
        <v>15</v>
      </c>
      <c r="D83" s="38"/>
      <c r="E83" s="38"/>
      <c r="F83" s="38"/>
      <c r="G83" s="38"/>
      <c r="H83" s="38"/>
      <c r="I83" s="152"/>
      <c r="J83" s="38"/>
      <c r="K83" s="38"/>
      <c r="L83" s="61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6.5" customHeight="1">
      <c r="A84" s="36"/>
      <c r="B84" s="37"/>
      <c r="C84" s="38"/>
      <c r="D84" s="38"/>
      <c r="E84" s="197" t="str">
        <f>E7</f>
        <v>,,Úprava projektové dokumentace na stavbu Modernizace silnice II/298 Býšť - hranice kraje, km 9,700</v>
      </c>
      <c r="F84" s="30"/>
      <c r="G84" s="30"/>
      <c r="H84" s="30"/>
      <c r="I84" s="152"/>
      <c r="J84" s="38"/>
      <c r="K84" s="38"/>
      <c r="L84" s="61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1" customFormat="1" ht="12" customHeight="1">
      <c r="B85" s="19"/>
      <c r="C85" s="30" t="s">
        <v>178</v>
      </c>
      <c r="D85" s="20"/>
      <c r="E85" s="20"/>
      <c r="F85" s="20"/>
      <c r="G85" s="20"/>
      <c r="H85" s="20"/>
      <c r="I85" s="144"/>
      <c r="J85" s="20"/>
      <c r="K85" s="20"/>
      <c r="L85" s="18"/>
    </row>
    <row r="86" s="2" customFormat="1" ht="16.5" customHeight="1">
      <c r="A86" s="36"/>
      <c r="B86" s="37"/>
      <c r="C86" s="38"/>
      <c r="D86" s="38"/>
      <c r="E86" s="197" t="s">
        <v>1288</v>
      </c>
      <c r="F86" s="38"/>
      <c r="G86" s="38"/>
      <c r="H86" s="38"/>
      <c r="I86" s="152"/>
      <c r="J86" s="38"/>
      <c r="K86" s="38"/>
      <c r="L86" s="61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="2" customFormat="1" ht="12" customHeight="1">
      <c r="A87" s="36"/>
      <c r="B87" s="37"/>
      <c r="C87" s="30" t="s">
        <v>302</v>
      </c>
      <c r="D87" s="38"/>
      <c r="E87" s="38"/>
      <c r="F87" s="38"/>
      <c r="G87" s="38"/>
      <c r="H87" s="38"/>
      <c r="I87" s="152"/>
      <c r="J87" s="38"/>
      <c r="K87" s="38"/>
      <c r="L87" s="61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2" customFormat="1" ht="16.5" customHeight="1">
      <c r="A88" s="36"/>
      <c r="B88" s="37"/>
      <c r="C88" s="38"/>
      <c r="D88" s="38"/>
      <c r="E88" s="74" t="str">
        <f>E11</f>
        <v>SO 181.1 - Provizorní dopravní značení úsek 1 - způsobilé výdaje na vedlejší aktivity projektu</v>
      </c>
      <c r="F88" s="38"/>
      <c r="G88" s="38"/>
      <c r="H88" s="38"/>
      <c r="I88" s="152"/>
      <c r="J88" s="38"/>
      <c r="K88" s="38"/>
      <c r="L88" s="61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="2" customFormat="1" ht="6.96" customHeight="1">
      <c r="A89" s="36"/>
      <c r="B89" s="37"/>
      <c r="C89" s="38"/>
      <c r="D89" s="38"/>
      <c r="E89" s="38"/>
      <c r="F89" s="38"/>
      <c r="G89" s="38"/>
      <c r="H89" s="38"/>
      <c r="I89" s="152"/>
      <c r="J89" s="38"/>
      <c r="K89" s="38"/>
      <c r="L89" s="61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="2" customFormat="1" ht="12" customHeight="1">
      <c r="A90" s="36"/>
      <c r="B90" s="37"/>
      <c r="C90" s="30" t="s">
        <v>19</v>
      </c>
      <c r="D90" s="38"/>
      <c r="E90" s="38"/>
      <c r="F90" s="25" t="str">
        <f>F14</f>
        <v xml:space="preserve"> </v>
      </c>
      <c r="G90" s="38"/>
      <c r="H90" s="38"/>
      <c r="I90" s="154" t="s">
        <v>21</v>
      </c>
      <c r="J90" s="77" t="str">
        <f>IF(J14="","",J14)</f>
        <v>7. 11. 2019</v>
      </c>
      <c r="K90" s="38"/>
      <c r="L90" s="61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="2" customFormat="1" ht="6.96" customHeight="1">
      <c r="A91" s="36"/>
      <c r="B91" s="37"/>
      <c r="C91" s="38"/>
      <c r="D91" s="38"/>
      <c r="E91" s="38"/>
      <c r="F91" s="38"/>
      <c r="G91" s="38"/>
      <c r="H91" s="38"/>
      <c r="I91" s="152"/>
      <c r="J91" s="38"/>
      <c r="K91" s="38"/>
      <c r="L91" s="61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="2" customFormat="1" ht="15.15" customHeight="1">
      <c r="A92" s="36"/>
      <c r="B92" s="37"/>
      <c r="C92" s="30" t="s">
        <v>23</v>
      </c>
      <c r="D92" s="38"/>
      <c r="E92" s="38"/>
      <c r="F92" s="25" t="str">
        <f>E17</f>
        <v xml:space="preserve"> </v>
      </c>
      <c r="G92" s="38"/>
      <c r="H92" s="38"/>
      <c r="I92" s="154" t="s">
        <v>28</v>
      </c>
      <c r="J92" s="34" t="str">
        <f>E23</f>
        <v xml:space="preserve"> </v>
      </c>
      <c r="K92" s="38"/>
      <c r="L92" s="61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="2" customFormat="1" ht="15.15" customHeight="1">
      <c r="A93" s="36"/>
      <c r="B93" s="37"/>
      <c r="C93" s="30" t="s">
        <v>26</v>
      </c>
      <c r="D93" s="38"/>
      <c r="E93" s="38"/>
      <c r="F93" s="25" t="str">
        <f>IF(E20="","",E20)</f>
        <v>Vyplň údaj</v>
      </c>
      <c r="G93" s="38"/>
      <c r="H93" s="38"/>
      <c r="I93" s="154" t="s">
        <v>30</v>
      </c>
      <c r="J93" s="34" t="str">
        <f>E26</f>
        <v xml:space="preserve"> </v>
      </c>
      <c r="K93" s="38"/>
      <c r="L93" s="61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="2" customFormat="1" ht="10.32" customHeight="1">
      <c r="A94" s="36"/>
      <c r="B94" s="37"/>
      <c r="C94" s="38"/>
      <c r="D94" s="38"/>
      <c r="E94" s="38"/>
      <c r="F94" s="38"/>
      <c r="G94" s="38"/>
      <c r="H94" s="38"/>
      <c r="I94" s="152"/>
      <c r="J94" s="38"/>
      <c r="K94" s="38"/>
      <c r="L94" s="61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="2" customFormat="1" ht="29.28" customHeight="1">
      <c r="A95" s="36"/>
      <c r="B95" s="37"/>
      <c r="C95" s="198" t="s">
        <v>185</v>
      </c>
      <c r="D95" s="199"/>
      <c r="E95" s="199"/>
      <c r="F95" s="199"/>
      <c r="G95" s="199"/>
      <c r="H95" s="199"/>
      <c r="I95" s="200"/>
      <c r="J95" s="201" t="s">
        <v>186</v>
      </c>
      <c r="K95" s="199"/>
      <c r="L95" s="61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="2" customFormat="1" ht="10.32" customHeight="1">
      <c r="A96" s="36"/>
      <c r="B96" s="37"/>
      <c r="C96" s="38"/>
      <c r="D96" s="38"/>
      <c r="E96" s="38"/>
      <c r="F96" s="38"/>
      <c r="G96" s="38"/>
      <c r="H96" s="38"/>
      <c r="I96" s="152"/>
      <c r="J96" s="38"/>
      <c r="K96" s="38"/>
      <c r="L96" s="61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</row>
    <row r="97" s="2" customFormat="1" ht="22.8" customHeight="1">
      <c r="A97" s="36"/>
      <c r="B97" s="37"/>
      <c r="C97" s="202" t="s">
        <v>187</v>
      </c>
      <c r="D97" s="38"/>
      <c r="E97" s="38"/>
      <c r="F97" s="38"/>
      <c r="G97" s="38"/>
      <c r="H97" s="38"/>
      <c r="I97" s="152"/>
      <c r="J97" s="108">
        <f>J120</f>
        <v>0</v>
      </c>
      <c r="K97" s="38"/>
      <c r="L97" s="61"/>
      <c r="S97" s="36"/>
      <c r="T97" s="36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U97" s="15" t="s">
        <v>82</v>
      </c>
    </row>
    <row r="98" s="9" customFormat="1" ht="24.96" customHeight="1">
      <c r="A98" s="9"/>
      <c r="B98" s="203"/>
      <c r="C98" s="204"/>
      <c r="D98" s="205" t="s">
        <v>188</v>
      </c>
      <c r="E98" s="206"/>
      <c r="F98" s="206"/>
      <c r="G98" s="206"/>
      <c r="H98" s="206"/>
      <c r="I98" s="207"/>
      <c r="J98" s="208">
        <f>J121</f>
        <v>0</v>
      </c>
      <c r="K98" s="204"/>
      <c r="L98" s="209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2" customFormat="1" ht="21.84" customHeight="1">
      <c r="A99" s="36"/>
      <c r="B99" s="37"/>
      <c r="C99" s="38"/>
      <c r="D99" s="38"/>
      <c r="E99" s="38"/>
      <c r="F99" s="38"/>
      <c r="G99" s="38"/>
      <c r="H99" s="38"/>
      <c r="I99" s="152"/>
      <c r="J99" s="38"/>
      <c r="K99" s="38"/>
      <c r="L99" s="61"/>
      <c r="S99" s="36"/>
      <c r="T99" s="36"/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</row>
    <row r="100" s="2" customFormat="1" ht="6.96" customHeight="1">
      <c r="A100" s="36"/>
      <c r="B100" s="64"/>
      <c r="C100" s="65"/>
      <c r="D100" s="65"/>
      <c r="E100" s="65"/>
      <c r="F100" s="65"/>
      <c r="G100" s="65"/>
      <c r="H100" s="65"/>
      <c r="I100" s="193"/>
      <c r="J100" s="65"/>
      <c r="K100" s="65"/>
      <c r="L100" s="61"/>
      <c r="S100" s="36"/>
      <c r="T100" s="36"/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</row>
    <row r="104" s="2" customFormat="1" ht="6.96" customHeight="1">
      <c r="A104" s="36"/>
      <c r="B104" s="66"/>
      <c r="C104" s="67"/>
      <c r="D104" s="67"/>
      <c r="E104" s="67"/>
      <c r="F104" s="67"/>
      <c r="G104" s="67"/>
      <c r="H104" s="67"/>
      <c r="I104" s="196"/>
      <c r="J104" s="67"/>
      <c r="K104" s="67"/>
      <c r="L104" s="61"/>
      <c r="S104" s="36"/>
      <c r="T104" s="36"/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</row>
    <row r="105" s="2" customFormat="1" ht="24.96" customHeight="1">
      <c r="A105" s="36"/>
      <c r="B105" s="37"/>
      <c r="C105" s="21" t="s">
        <v>189</v>
      </c>
      <c r="D105" s="38"/>
      <c r="E105" s="38"/>
      <c r="F105" s="38"/>
      <c r="G105" s="38"/>
      <c r="H105" s="38"/>
      <c r="I105" s="152"/>
      <c r="J105" s="38"/>
      <c r="K105" s="38"/>
      <c r="L105" s="61"/>
      <c r="S105" s="36"/>
      <c r="T105" s="36"/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</row>
    <row r="106" s="2" customFormat="1" ht="6.96" customHeight="1">
      <c r="A106" s="36"/>
      <c r="B106" s="37"/>
      <c r="C106" s="38"/>
      <c r="D106" s="38"/>
      <c r="E106" s="38"/>
      <c r="F106" s="38"/>
      <c r="G106" s="38"/>
      <c r="H106" s="38"/>
      <c r="I106" s="152"/>
      <c r="J106" s="38"/>
      <c r="K106" s="38"/>
      <c r="L106" s="61"/>
      <c r="S106" s="36"/>
      <c r="T106" s="36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</row>
    <row r="107" s="2" customFormat="1" ht="12" customHeight="1">
      <c r="A107" s="36"/>
      <c r="B107" s="37"/>
      <c r="C107" s="30" t="s">
        <v>15</v>
      </c>
      <c r="D107" s="38"/>
      <c r="E107" s="38"/>
      <c r="F107" s="38"/>
      <c r="G107" s="38"/>
      <c r="H107" s="38"/>
      <c r="I107" s="152"/>
      <c r="J107" s="38"/>
      <c r="K107" s="38"/>
      <c r="L107" s="61"/>
      <c r="S107" s="36"/>
      <c r="T107" s="36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</row>
    <row r="108" s="2" customFormat="1" ht="16.5" customHeight="1">
      <c r="A108" s="36"/>
      <c r="B108" s="37"/>
      <c r="C108" s="38"/>
      <c r="D108" s="38"/>
      <c r="E108" s="197" t="str">
        <f>E7</f>
        <v>,,Úprava projektové dokumentace na stavbu Modernizace silnice II/298 Býšť - hranice kraje, km 9,700</v>
      </c>
      <c r="F108" s="30"/>
      <c r="G108" s="30"/>
      <c r="H108" s="30"/>
      <c r="I108" s="152"/>
      <c r="J108" s="38"/>
      <c r="K108" s="38"/>
      <c r="L108" s="61"/>
      <c r="S108" s="36"/>
      <c r="T108" s="36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</row>
    <row r="109" s="1" customFormat="1" ht="12" customHeight="1">
      <c r="B109" s="19"/>
      <c r="C109" s="30" t="s">
        <v>178</v>
      </c>
      <c r="D109" s="20"/>
      <c r="E109" s="20"/>
      <c r="F109" s="20"/>
      <c r="G109" s="20"/>
      <c r="H109" s="20"/>
      <c r="I109" s="144"/>
      <c r="J109" s="20"/>
      <c r="K109" s="20"/>
      <c r="L109" s="18"/>
    </row>
    <row r="110" s="2" customFormat="1" ht="16.5" customHeight="1">
      <c r="A110" s="36"/>
      <c r="B110" s="37"/>
      <c r="C110" s="38"/>
      <c r="D110" s="38"/>
      <c r="E110" s="197" t="s">
        <v>1288</v>
      </c>
      <c r="F110" s="38"/>
      <c r="G110" s="38"/>
      <c r="H110" s="38"/>
      <c r="I110" s="152"/>
      <c r="J110" s="38"/>
      <c r="K110" s="38"/>
      <c r="L110" s="61"/>
      <c r="S110" s="36"/>
      <c r="T110" s="36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</row>
    <row r="111" s="2" customFormat="1" ht="12" customHeight="1">
      <c r="A111" s="36"/>
      <c r="B111" s="37"/>
      <c r="C111" s="30" t="s">
        <v>302</v>
      </c>
      <c r="D111" s="38"/>
      <c r="E111" s="38"/>
      <c r="F111" s="38"/>
      <c r="G111" s="38"/>
      <c r="H111" s="38"/>
      <c r="I111" s="152"/>
      <c r="J111" s="38"/>
      <c r="K111" s="38"/>
      <c r="L111" s="61"/>
      <c r="S111" s="36"/>
      <c r="T111" s="36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</row>
    <row r="112" s="2" customFormat="1" ht="16.5" customHeight="1">
      <c r="A112" s="36"/>
      <c r="B112" s="37"/>
      <c r="C112" s="38"/>
      <c r="D112" s="38"/>
      <c r="E112" s="74" t="str">
        <f>E11</f>
        <v>SO 181.1 - Provizorní dopravní značení úsek 1 - způsobilé výdaje na vedlejší aktivity projektu</v>
      </c>
      <c r="F112" s="38"/>
      <c r="G112" s="38"/>
      <c r="H112" s="38"/>
      <c r="I112" s="152"/>
      <c r="J112" s="38"/>
      <c r="K112" s="38"/>
      <c r="L112" s="61"/>
      <c r="S112" s="36"/>
      <c r="T112" s="36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</row>
    <row r="113" s="2" customFormat="1" ht="6.96" customHeight="1">
      <c r="A113" s="36"/>
      <c r="B113" s="37"/>
      <c r="C113" s="38"/>
      <c r="D113" s="38"/>
      <c r="E113" s="38"/>
      <c r="F113" s="38"/>
      <c r="G113" s="38"/>
      <c r="H113" s="38"/>
      <c r="I113" s="152"/>
      <c r="J113" s="38"/>
      <c r="K113" s="38"/>
      <c r="L113" s="61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</row>
    <row r="114" s="2" customFormat="1" ht="12" customHeight="1">
      <c r="A114" s="36"/>
      <c r="B114" s="37"/>
      <c r="C114" s="30" t="s">
        <v>19</v>
      </c>
      <c r="D114" s="38"/>
      <c r="E114" s="38"/>
      <c r="F114" s="25" t="str">
        <f>F14</f>
        <v xml:space="preserve"> </v>
      </c>
      <c r="G114" s="38"/>
      <c r="H114" s="38"/>
      <c r="I114" s="154" t="s">
        <v>21</v>
      </c>
      <c r="J114" s="77" t="str">
        <f>IF(J14="","",J14)</f>
        <v>7. 11. 2019</v>
      </c>
      <c r="K114" s="38"/>
      <c r="L114" s="61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</row>
    <row r="115" s="2" customFormat="1" ht="6.96" customHeight="1">
      <c r="A115" s="36"/>
      <c r="B115" s="37"/>
      <c r="C115" s="38"/>
      <c r="D115" s="38"/>
      <c r="E115" s="38"/>
      <c r="F115" s="38"/>
      <c r="G115" s="38"/>
      <c r="H115" s="38"/>
      <c r="I115" s="152"/>
      <c r="J115" s="38"/>
      <c r="K115" s="38"/>
      <c r="L115" s="61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</row>
    <row r="116" s="2" customFormat="1" ht="15.15" customHeight="1">
      <c r="A116" s="36"/>
      <c r="B116" s="37"/>
      <c r="C116" s="30" t="s">
        <v>23</v>
      </c>
      <c r="D116" s="38"/>
      <c r="E116" s="38"/>
      <c r="F116" s="25" t="str">
        <f>E17</f>
        <v xml:space="preserve"> </v>
      </c>
      <c r="G116" s="38"/>
      <c r="H116" s="38"/>
      <c r="I116" s="154" t="s">
        <v>28</v>
      </c>
      <c r="J116" s="34" t="str">
        <f>E23</f>
        <v xml:space="preserve"> </v>
      </c>
      <c r="K116" s="38"/>
      <c r="L116" s="61"/>
      <c r="S116" s="36"/>
      <c r="T116" s="36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</row>
    <row r="117" s="2" customFormat="1" ht="15.15" customHeight="1">
      <c r="A117" s="36"/>
      <c r="B117" s="37"/>
      <c r="C117" s="30" t="s">
        <v>26</v>
      </c>
      <c r="D117" s="38"/>
      <c r="E117" s="38"/>
      <c r="F117" s="25" t="str">
        <f>IF(E20="","",E20)</f>
        <v>Vyplň údaj</v>
      </c>
      <c r="G117" s="38"/>
      <c r="H117" s="38"/>
      <c r="I117" s="154" t="s">
        <v>30</v>
      </c>
      <c r="J117" s="34" t="str">
        <f>E26</f>
        <v xml:space="preserve"> </v>
      </c>
      <c r="K117" s="38"/>
      <c r="L117" s="61"/>
      <c r="S117" s="36"/>
      <c r="T117" s="36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</row>
    <row r="118" s="2" customFormat="1" ht="10.32" customHeight="1">
      <c r="A118" s="36"/>
      <c r="B118" s="37"/>
      <c r="C118" s="38"/>
      <c r="D118" s="38"/>
      <c r="E118" s="38"/>
      <c r="F118" s="38"/>
      <c r="G118" s="38"/>
      <c r="H118" s="38"/>
      <c r="I118" s="152"/>
      <c r="J118" s="38"/>
      <c r="K118" s="38"/>
      <c r="L118" s="61"/>
      <c r="S118" s="36"/>
      <c r="T118" s="36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</row>
    <row r="119" s="10" customFormat="1" ht="29.28" customHeight="1">
      <c r="A119" s="210"/>
      <c r="B119" s="211"/>
      <c r="C119" s="212" t="s">
        <v>190</v>
      </c>
      <c r="D119" s="213" t="s">
        <v>57</v>
      </c>
      <c r="E119" s="213" t="s">
        <v>53</v>
      </c>
      <c r="F119" s="213" t="s">
        <v>54</v>
      </c>
      <c r="G119" s="213" t="s">
        <v>191</v>
      </c>
      <c r="H119" s="213" t="s">
        <v>192</v>
      </c>
      <c r="I119" s="214" t="s">
        <v>193</v>
      </c>
      <c r="J119" s="213" t="s">
        <v>186</v>
      </c>
      <c r="K119" s="215" t="s">
        <v>194</v>
      </c>
      <c r="L119" s="216"/>
      <c r="M119" s="98" t="s">
        <v>1</v>
      </c>
      <c r="N119" s="99" t="s">
        <v>36</v>
      </c>
      <c r="O119" s="99" t="s">
        <v>195</v>
      </c>
      <c r="P119" s="99" t="s">
        <v>196</v>
      </c>
      <c r="Q119" s="99" t="s">
        <v>197</v>
      </c>
      <c r="R119" s="99" t="s">
        <v>198</v>
      </c>
      <c r="S119" s="99" t="s">
        <v>199</v>
      </c>
      <c r="T119" s="100" t="s">
        <v>200</v>
      </c>
      <c r="U119" s="210"/>
      <c r="V119" s="210"/>
      <c r="W119" s="210"/>
      <c r="X119" s="210"/>
      <c r="Y119" s="210"/>
      <c r="Z119" s="210"/>
      <c r="AA119" s="210"/>
      <c r="AB119" s="210"/>
      <c r="AC119" s="210"/>
      <c r="AD119" s="210"/>
      <c r="AE119" s="210"/>
    </row>
    <row r="120" s="2" customFormat="1" ht="22.8" customHeight="1">
      <c r="A120" s="36"/>
      <c r="B120" s="37"/>
      <c r="C120" s="105" t="s">
        <v>201</v>
      </c>
      <c r="D120" s="38"/>
      <c r="E120" s="38"/>
      <c r="F120" s="38"/>
      <c r="G120" s="38"/>
      <c r="H120" s="38"/>
      <c r="I120" s="152"/>
      <c r="J120" s="217">
        <f>BK120</f>
        <v>0</v>
      </c>
      <c r="K120" s="38"/>
      <c r="L120" s="42"/>
      <c r="M120" s="101"/>
      <c r="N120" s="218"/>
      <c r="O120" s="102"/>
      <c r="P120" s="219">
        <f>P121</f>
        <v>0</v>
      </c>
      <c r="Q120" s="102"/>
      <c r="R120" s="219">
        <f>R121</f>
        <v>0</v>
      </c>
      <c r="S120" s="102"/>
      <c r="T120" s="220">
        <f>T121</f>
        <v>0</v>
      </c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  <c r="AT120" s="15" t="s">
        <v>71</v>
      </c>
      <c r="AU120" s="15" t="s">
        <v>82</v>
      </c>
      <c r="BK120" s="221">
        <f>BK121</f>
        <v>0</v>
      </c>
    </row>
    <row r="121" s="11" customFormat="1" ht="25.92" customHeight="1">
      <c r="A121" s="11"/>
      <c r="B121" s="222"/>
      <c r="C121" s="223"/>
      <c r="D121" s="224" t="s">
        <v>71</v>
      </c>
      <c r="E121" s="225" t="s">
        <v>72</v>
      </c>
      <c r="F121" s="225" t="s">
        <v>202</v>
      </c>
      <c r="G121" s="223"/>
      <c r="H121" s="223"/>
      <c r="I121" s="226"/>
      <c r="J121" s="227">
        <f>BK121</f>
        <v>0</v>
      </c>
      <c r="K121" s="223"/>
      <c r="L121" s="228"/>
      <c r="M121" s="229"/>
      <c r="N121" s="230"/>
      <c r="O121" s="230"/>
      <c r="P121" s="231">
        <f>SUM(P122:P124)</f>
        <v>0</v>
      </c>
      <c r="Q121" s="230"/>
      <c r="R121" s="231">
        <f>SUM(R122:R124)</f>
        <v>0</v>
      </c>
      <c r="S121" s="230"/>
      <c r="T121" s="232">
        <f>SUM(T122:T124)</f>
        <v>0</v>
      </c>
      <c r="U121" s="11"/>
      <c r="V121" s="11"/>
      <c r="W121" s="11"/>
      <c r="X121" s="11"/>
      <c r="Y121" s="11"/>
      <c r="Z121" s="11"/>
      <c r="AA121" s="11"/>
      <c r="AB121" s="11"/>
      <c r="AC121" s="11"/>
      <c r="AD121" s="11"/>
      <c r="AE121" s="11"/>
      <c r="AR121" s="233" t="s">
        <v>80</v>
      </c>
      <c r="AT121" s="234" t="s">
        <v>71</v>
      </c>
      <c r="AU121" s="234" t="s">
        <v>72</v>
      </c>
      <c r="AY121" s="233" t="s">
        <v>203</v>
      </c>
      <c r="BK121" s="235">
        <f>SUM(BK122:BK124)</f>
        <v>0</v>
      </c>
    </row>
    <row r="122" s="2" customFormat="1" ht="16.5" customHeight="1">
      <c r="A122" s="36"/>
      <c r="B122" s="37"/>
      <c r="C122" s="236" t="s">
        <v>80</v>
      </c>
      <c r="D122" s="236" t="s">
        <v>204</v>
      </c>
      <c r="E122" s="237" t="s">
        <v>1290</v>
      </c>
      <c r="F122" s="238" t="s">
        <v>1291</v>
      </c>
      <c r="G122" s="239" t="s">
        <v>207</v>
      </c>
      <c r="H122" s="240">
        <v>1</v>
      </c>
      <c r="I122" s="241"/>
      <c r="J122" s="240">
        <f>ROUND(I122*H122,2)</f>
        <v>0</v>
      </c>
      <c r="K122" s="238" t="s">
        <v>208</v>
      </c>
      <c r="L122" s="42"/>
      <c r="M122" s="242" t="s">
        <v>1</v>
      </c>
      <c r="N122" s="243" t="s">
        <v>37</v>
      </c>
      <c r="O122" s="89"/>
      <c r="P122" s="244">
        <f>O122*H122</f>
        <v>0</v>
      </c>
      <c r="Q122" s="244">
        <v>0</v>
      </c>
      <c r="R122" s="244">
        <f>Q122*H122</f>
        <v>0</v>
      </c>
      <c r="S122" s="244">
        <v>0</v>
      </c>
      <c r="T122" s="245">
        <f>S122*H122</f>
        <v>0</v>
      </c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R122" s="246" t="s">
        <v>209</v>
      </c>
      <c r="AT122" s="246" t="s">
        <v>204</v>
      </c>
      <c r="AU122" s="246" t="s">
        <v>80</v>
      </c>
      <c r="AY122" s="15" t="s">
        <v>203</v>
      </c>
      <c r="BE122" s="247">
        <f>IF(N122="základní",J122,0)</f>
        <v>0</v>
      </c>
      <c r="BF122" s="247">
        <f>IF(N122="snížená",J122,0)</f>
        <v>0</v>
      </c>
      <c r="BG122" s="247">
        <f>IF(N122="zákl. přenesená",J122,0)</f>
        <v>0</v>
      </c>
      <c r="BH122" s="247">
        <f>IF(N122="sníž. přenesená",J122,0)</f>
        <v>0</v>
      </c>
      <c r="BI122" s="247">
        <f>IF(N122="nulová",J122,0)</f>
        <v>0</v>
      </c>
      <c r="BJ122" s="15" t="s">
        <v>80</v>
      </c>
      <c r="BK122" s="247">
        <f>ROUND(I122*H122,2)</f>
        <v>0</v>
      </c>
      <c r="BL122" s="15" t="s">
        <v>209</v>
      </c>
      <c r="BM122" s="246" t="s">
        <v>1292</v>
      </c>
    </row>
    <row r="123" s="2" customFormat="1">
      <c r="A123" s="36"/>
      <c r="B123" s="37"/>
      <c r="C123" s="38"/>
      <c r="D123" s="248" t="s">
        <v>211</v>
      </c>
      <c r="E123" s="38"/>
      <c r="F123" s="249" t="s">
        <v>1293</v>
      </c>
      <c r="G123" s="38"/>
      <c r="H123" s="38"/>
      <c r="I123" s="152"/>
      <c r="J123" s="38"/>
      <c r="K123" s="38"/>
      <c r="L123" s="42"/>
      <c r="M123" s="250"/>
      <c r="N123" s="251"/>
      <c r="O123" s="89"/>
      <c r="P123" s="89"/>
      <c r="Q123" s="89"/>
      <c r="R123" s="89"/>
      <c r="S123" s="89"/>
      <c r="T123" s="90"/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T123" s="15" t="s">
        <v>211</v>
      </c>
      <c r="AU123" s="15" t="s">
        <v>80</v>
      </c>
    </row>
    <row r="124" s="12" customFormat="1">
      <c r="A124" s="12"/>
      <c r="B124" s="252"/>
      <c r="C124" s="253"/>
      <c r="D124" s="248" t="s">
        <v>213</v>
      </c>
      <c r="E124" s="254" t="s">
        <v>226</v>
      </c>
      <c r="F124" s="255" t="s">
        <v>238</v>
      </c>
      <c r="G124" s="253"/>
      <c r="H124" s="256">
        <v>1</v>
      </c>
      <c r="I124" s="257"/>
      <c r="J124" s="253"/>
      <c r="K124" s="253"/>
      <c r="L124" s="258"/>
      <c r="M124" s="263"/>
      <c r="N124" s="264"/>
      <c r="O124" s="264"/>
      <c r="P124" s="264"/>
      <c r="Q124" s="264"/>
      <c r="R124" s="264"/>
      <c r="S124" s="264"/>
      <c r="T124" s="265"/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T124" s="262" t="s">
        <v>213</v>
      </c>
      <c r="AU124" s="262" t="s">
        <v>80</v>
      </c>
      <c r="AV124" s="12" t="s">
        <v>95</v>
      </c>
      <c r="AW124" s="12" t="s">
        <v>29</v>
      </c>
      <c r="AX124" s="12" t="s">
        <v>80</v>
      </c>
      <c r="AY124" s="262" t="s">
        <v>203</v>
      </c>
    </row>
    <row r="125" s="2" customFormat="1" ht="6.96" customHeight="1">
      <c r="A125" s="36"/>
      <c r="B125" s="64"/>
      <c r="C125" s="65"/>
      <c r="D125" s="65"/>
      <c r="E125" s="65"/>
      <c r="F125" s="65"/>
      <c r="G125" s="65"/>
      <c r="H125" s="65"/>
      <c r="I125" s="193"/>
      <c r="J125" s="65"/>
      <c r="K125" s="65"/>
      <c r="L125" s="42"/>
      <c r="M125" s="36"/>
      <c r="O125" s="36"/>
      <c r="P125" s="36"/>
      <c r="Q125" s="36"/>
      <c r="R125" s="36"/>
      <c r="S125" s="36"/>
      <c r="T125" s="36"/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</row>
  </sheetData>
  <sheetProtection sheet="1" autoFilter="0" formatColumns="0" formatRows="0" objects="1" scenarios="1" spinCount="100000" saltValue="UePDMsKQud3afRuyD8msf+TucQjvVLeZd+Q/8u7t0coO3jEwAT70gnIQTRBW9ljVwWxAkVZiBpNWvQb8tIXHvA==" hashValue="UROkPxd136HzktwNixIzevaAcrstAVPAdZnA9UTIZ4J3EmdfuiFp5kcmk1D+9Ng7WH4j+rNp5QWJK27zyMXC1w==" algorithmName="SHA-512" password="CC35"/>
  <autoFilter ref="C119:K124"/>
  <mergeCells count="12">
    <mergeCell ref="E7:H7"/>
    <mergeCell ref="E9:H9"/>
    <mergeCell ref="E11:H11"/>
    <mergeCell ref="E20:H20"/>
    <mergeCell ref="E29:H29"/>
    <mergeCell ref="E84:H84"/>
    <mergeCell ref="E86:H86"/>
    <mergeCell ref="E88:H88"/>
    <mergeCell ref="E108:H108"/>
    <mergeCell ref="E110:H110"/>
    <mergeCell ref="E112:H112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style="1" customWidth="1"/>
    <col min="2" max="2" width="1.67" style="1" customWidth="1"/>
    <col min="3" max="3" width="4.17" style="1" customWidth="1"/>
    <col min="4" max="4" width="4.33" style="1" customWidth="1"/>
    <col min="5" max="5" width="17.17" style="1" customWidth="1"/>
    <col min="6" max="6" width="100.83" style="1" customWidth="1"/>
    <col min="7" max="7" width="7" style="1" customWidth="1"/>
    <col min="8" max="8" width="11.5" style="1" customWidth="1"/>
    <col min="9" max="9" width="20.17" style="144" customWidth="1"/>
    <col min="10" max="10" width="20.17" style="1" customWidth="1"/>
    <col min="11" max="11" width="20.17" style="1" customWidth="1"/>
    <col min="12" max="12" width="9.33" style="1" customWidth="1"/>
    <col min="13" max="13" width="10.83" style="1" hidden="1" customWidth="1"/>
    <col min="14" max="14" width="9.33" style="1" hidden="1"/>
    <col min="15" max="15" width="14.17" style="1" hidden="1" customWidth="1"/>
    <col min="16" max="16" width="14.17" style="1" hidden="1" customWidth="1"/>
    <col min="17" max="17" width="14.17" style="1" hidden="1" customWidth="1"/>
    <col min="18" max="18" width="14.17" style="1" hidden="1" customWidth="1"/>
    <col min="19" max="19" width="14.17" style="1" hidden="1" customWidth="1"/>
    <col min="20" max="20" width="14.17" style="1" hidden="1" customWidth="1"/>
    <col min="21" max="21" width="16.33" style="1" hidden="1" customWidth="1"/>
    <col min="22" max="22" width="12.33" style="1" customWidth="1"/>
    <col min="23" max="23" width="16.33" style="1" customWidth="1"/>
    <col min="24" max="24" width="12.33" style="1" customWidth="1"/>
    <col min="25" max="25" width="15" style="1" customWidth="1"/>
    <col min="26" max="26" width="11" style="1" customWidth="1"/>
    <col min="27" max="27" width="15" style="1" customWidth="1"/>
    <col min="28" max="28" width="16.33" style="1" customWidth="1"/>
    <col min="29" max="29" width="11" style="1" customWidth="1"/>
    <col min="30" max="30" width="15" style="1" customWidth="1"/>
    <col min="31" max="31" width="16.33" style="1" customWidth="1"/>
    <col min="44" max="44" width="9.33" style="1" hidden="1"/>
    <col min="45" max="45" width="9.33" style="1" hidden="1"/>
    <col min="46" max="46" width="9.33" style="1" hidden="1"/>
    <col min="47" max="47" width="9.33" style="1" hidden="1"/>
    <col min="48" max="48" width="9.33" style="1" hidden="1"/>
    <col min="49" max="49" width="9.33" style="1" hidden="1"/>
    <col min="50" max="50" width="9.33" style="1" hidden="1"/>
    <col min="51" max="51" width="9.33" style="1" hidden="1"/>
    <col min="52" max="52" width="9.33" style="1" hidden="1"/>
    <col min="53" max="53" width="9.33" style="1" hidden="1"/>
    <col min="54" max="54" width="9.33" style="1" hidden="1"/>
    <col min="55" max="55" width="9.33" style="1" hidden="1"/>
    <col min="56" max="56" width="9.33" style="1" hidden="1"/>
    <col min="57" max="57" width="9.33" style="1" hidden="1"/>
    <col min="58" max="58" width="9.33" style="1" hidden="1"/>
    <col min="59" max="59" width="9.33" style="1" hidden="1"/>
    <col min="60" max="60" width="9.33" style="1" hidden="1"/>
    <col min="61" max="61" width="9.33" style="1" hidden="1"/>
    <col min="62" max="62" width="9.33" style="1" hidden="1"/>
    <col min="63" max="63" width="9.33" style="1" hidden="1"/>
    <col min="64" max="64" width="9.33" style="1" hidden="1"/>
    <col min="65" max="65" width="9.33" style="1" hidden="1"/>
  </cols>
  <sheetData>
    <row r="2" s="1" customFormat="1" ht="36.96" customHeight="1">
      <c r="I2" s="144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141</v>
      </c>
    </row>
    <row r="3" s="1" customFormat="1" ht="6.96" customHeight="1">
      <c r="B3" s="145"/>
      <c r="C3" s="146"/>
      <c r="D3" s="146"/>
      <c r="E3" s="146"/>
      <c r="F3" s="146"/>
      <c r="G3" s="146"/>
      <c r="H3" s="146"/>
      <c r="I3" s="147"/>
      <c r="J3" s="146"/>
      <c r="K3" s="146"/>
      <c r="L3" s="18"/>
      <c r="AT3" s="15" t="s">
        <v>82</v>
      </c>
    </row>
    <row r="4" s="1" customFormat="1" ht="24.96" customHeight="1">
      <c r="B4" s="18"/>
      <c r="D4" s="148" t="s">
        <v>177</v>
      </c>
      <c r="I4" s="144"/>
      <c r="L4" s="18"/>
      <c r="M4" s="149" t="s">
        <v>10</v>
      </c>
      <c r="AT4" s="15" t="s">
        <v>4</v>
      </c>
    </row>
    <row r="5" s="1" customFormat="1" ht="6.96" customHeight="1">
      <c r="B5" s="18"/>
      <c r="I5" s="144"/>
      <c r="L5" s="18"/>
    </row>
    <row r="6" s="1" customFormat="1" ht="12" customHeight="1">
      <c r="B6" s="18"/>
      <c r="D6" s="150" t="s">
        <v>15</v>
      </c>
      <c r="I6" s="144"/>
      <c r="L6" s="18"/>
    </row>
    <row r="7" s="1" customFormat="1" ht="16.5" customHeight="1">
      <c r="B7" s="18"/>
      <c r="E7" s="151" t="str">
        <f>'Rekapitulace stavby'!K6</f>
        <v>,,Úprava projektové dokumentace na stavbu Modernizace silnice II/298 Býšť - hranice kraje, km 9,700</v>
      </c>
      <c r="F7" s="150"/>
      <c r="G7" s="150"/>
      <c r="H7" s="150"/>
      <c r="I7" s="144"/>
      <c r="L7" s="18"/>
    </row>
    <row r="8" s="1" customFormat="1" ht="12" customHeight="1">
      <c r="B8" s="18"/>
      <c r="D8" s="150" t="s">
        <v>178</v>
      </c>
      <c r="I8" s="144"/>
      <c r="L8" s="18"/>
    </row>
    <row r="9" s="2" customFormat="1" ht="16.5" customHeight="1">
      <c r="A9" s="36"/>
      <c r="B9" s="42"/>
      <c r="C9" s="36"/>
      <c r="D9" s="36"/>
      <c r="E9" s="151" t="s">
        <v>1288</v>
      </c>
      <c r="F9" s="36"/>
      <c r="G9" s="36"/>
      <c r="H9" s="36"/>
      <c r="I9" s="152"/>
      <c r="J9" s="36"/>
      <c r="K9" s="36"/>
      <c r="L9" s="61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 ht="12" customHeight="1">
      <c r="A10" s="36"/>
      <c r="B10" s="42"/>
      <c r="C10" s="36"/>
      <c r="D10" s="150" t="s">
        <v>302</v>
      </c>
      <c r="E10" s="36"/>
      <c r="F10" s="36"/>
      <c r="G10" s="36"/>
      <c r="H10" s="36"/>
      <c r="I10" s="152"/>
      <c r="J10" s="36"/>
      <c r="K10" s="36"/>
      <c r="L10" s="61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6.5" customHeight="1">
      <c r="A11" s="36"/>
      <c r="B11" s="42"/>
      <c r="C11" s="36"/>
      <c r="D11" s="36"/>
      <c r="E11" s="153" t="s">
        <v>1294</v>
      </c>
      <c r="F11" s="36"/>
      <c r="G11" s="36"/>
      <c r="H11" s="36"/>
      <c r="I11" s="152"/>
      <c r="J11" s="36"/>
      <c r="K11" s="36"/>
      <c r="L11" s="61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>
      <c r="A12" s="36"/>
      <c r="B12" s="42"/>
      <c r="C12" s="36"/>
      <c r="D12" s="36"/>
      <c r="E12" s="36"/>
      <c r="F12" s="36"/>
      <c r="G12" s="36"/>
      <c r="H12" s="36"/>
      <c r="I12" s="152"/>
      <c r="J12" s="36"/>
      <c r="K12" s="36"/>
      <c r="L12" s="61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2" customHeight="1">
      <c r="A13" s="36"/>
      <c r="B13" s="42"/>
      <c r="C13" s="36"/>
      <c r="D13" s="150" t="s">
        <v>17</v>
      </c>
      <c r="E13" s="36"/>
      <c r="F13" s="139" t="s">
        <v>1</v>
      </c>
      <c r="G13" s="36"/>
      <c r="H13" s="36"/>
      <c r="I13" s="154" t="s">
        <v>18</v>
      </c>
      <c r="J13" s="139" t="s">
        <v>1</v>
      </c>
      <c r="K13" s="36"/>
      <c r="L13" s="61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50" t="s">
        <v>19</v>
      </c>
      <c r="E14" s="36"/>
      <c r="F14" s="139" t="s">
        <v>20</v>
      </c>
      <c r="G14" s="36"/>
      <c r="H14" s="36"/>
      <c r="I14" s="154" t="s">
        <v>21</v>
      </c>
      <c r="J14" s="155" t="str">
        <f>'Rekapitulace stavby'!AN8</f>
        <v>7. 11. 2019</v>
      </c>
      <c r="K14" s="36"/>
      <c r="L14" s="61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21.84" customHeight="1">
      <c r="A15" s="36"/>
      <c r="B15" s="42"/>
      <c r="C15" s="36"/>
      <c r="D15" s="156" t="s">
        <v>180</v>
      </c>
      <c r="E15" s="36"/>
      <c r="F15" s="157" t="s">
        <v>181</v>
      </c>
      <c r="G15" s="36"/>
      <c r="H15" s="36"/>
      <c r="I15" s="158" t="s">
        <v>182</v>
      </c>
      <c r="J15" s="157" t="s">
        <v>183</v>
      </c>
      <c r="K15" s="36"/>
      <c r="L15" s="61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12" customHeight="1">
      <c r="A16" s="36"/>
      <c r="B16" s="42"/>
      <c r="C16" s="36"/>
      <c r="D16" s="150" t="s">
        <v>23</v>
      </c>
      <c r="E16" s="36"/>
      <c r="F16" s="36"/>
      <c r="G16" s="36"/>
      <c r="H16" s="36"/>
      <c r="I16" s="154" t="s">
        <v>24</v>
      </c>
      <c r="J16" s="139" t="str">
        <f>IF('Rekapitulace stavby'!AN10="","",'Rekapitulace stavby'!AN10)</f>
        <v/>
      </c>
      <c r="K16" s="36"/>
      <c r="L16" s="61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8" customHeight="1">
      <c r="A17" s="36"/>
      <c r="B17" s="42"/>
      <c r="C17" s="36"/>
      <c r="D17" s="36"/>
      <c r="E17" s="139" t="str">
        <f>IF('Rekapitulace stavby'!E11="","",'Rekapitulace stavby'!E11)</f>
        <v xml:space="preserve"> </v>
      </c>
      <c r="F17" s="36"/>
      <c r="G17" s="36"/>
      <c r="H17" s="36"/>
      <c r="I17" s="154" t="s">
        <v>25</v>
      </c>
      <c r="J17" s="139" t="str">
        <f>IF('Rekapitulace stavby'!AN11="","",'Rekapitulace stavby'!AN11)</f>
        <v/>
      </c>
      <c r="K17" s="36"/>
      <c r="L17" s="61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6.96" customHeight="1">
      <c r="A18" s="36"/>
      <c r="B18" s="42"/>
      <c r="C18" s="36"/>
      <c r="D18" s="36"/>
      <c r="E18" s="36"/>
      <c r="F18" s="36"/>
      <c r="G18" s="36"/>
      <c r="H18" s="36"/>
      <c r="I18" s="152"/>
      <c r="J18" s="36"/>
      <c r="K18" s="36"/>
      <c r="L18" s="61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12" customHeight="1">
      <c r="A19" s="36"/>
      <c r="B19" s="42"/>
      <c r="C19" s="36"/>
      <c r="D19" s="150" t="s">
        <v>26</v>
      </c>
      <c r="E19" s="36"/>
      <c r="F19" s="36"/>
      <c r="G19" s="36"/>
      <c r="H19" s="36"/>
      <c r="I19" s="154" t="s">
        <v>24</v>
      </c>
      <c r="J19" s="31" t="str">
        <f>'Rekapitulace stavby'!AN13</f>
        <v>Vyplň údaj</v>
      </c>
      <c r="K19" s="36"/>
      <c r="L19" s="61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8" customHeight="1">
      <c r="A20" s="36"/>
      <c r="B20" s="42"/>
      <c r="C20" s="36"/>
      <c r="D20" s="36"/>
      <c r="E20" s="31" t="str">
        <f>'Rekapitulace stavby'!E14</f>
        <v>Vyplň údaj</v>
      </c>
      <c r="F20" s="139"/>
      <c r="G20" s="139"/>
      <c r="H20" s="139"/>
      <c r="I20" s="154" t="s">
        <v>25</v>
      </c>
      <c r="J20" s="31" t="str">
        <f>'Rekapitulace stavby'!AN14</f>
        <v>Vyplň údaj</v>
      </c>
      <c r="K20" s="36"/>
      <c r="L20" s="61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6.96" customHeight="1">
      <c r="A21" s="36"/>
      <c r="B21" s="42"/>
      <c r="C21" s="36"/>
      <c r="D21" s="36"/>
      <c r="E21" s="36"/>
      <c r="F21" s="36"/>
      <c r="G21" s="36"/>
      <c r="H21" s="36"/>
      <c r="I21" s="152"/>
      <c r="J21" s="36"/>
      <c r="K21" s="36"/>
      <c r="L21" s="61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12" customHeight="1">
      <c r="A22" s="36"/>
      <c r="B22" s="42"/>
      <c r="C22" s="36"/>
      <c r="D22" s="150" t="s">
        <v>28</v>
      </c>
      <c r="E22" s="36"/>
      <c r="F22" s="36"/>
      <c r="G22" s="36"/>
      <c r="H22" s="36"/>
      <c r="I22" s="154" t="s">
        <v>24</v>
      </c>
      <c r="J22" s="139" t="str">
        <f>IF('Rekapitulace stavby'!AN16="","",'Rekapitulace stavby'!AN16)</f>
        <v/>
      </c>
      <c r="K22" s="36"/>
      <c r="L22" s="61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8" customHeight="1">
      <c r="A23" s="36"/>
      <c r="B23" s="42"/>
      <c r="C23" s="36"/>
      <c r="D23" s="36"/>
      <c r="E23" s="139" t="str">
        <f>IF('Rekapitulace stavby'!E17="","",'Rekapitulace stavby'!E17)</f>
        <v xml:space="preserve"> </v>
      </c>
      <c r="F23" s="36"/>
      <c r="G23" s="36"/>
      <c r="H23" s="36"/>
      <c r="I23" s="154" t="s">
        <v>25</v>
      </c>
      <c r="J23" s="139" t="str">
        <f>IF('Rekapitulace stavby'!AN17="","",'Rekapitulace stavby'!AN17)</f>
        <v/>
      </c>
      <c r="K23" s="36"/>
      <c r="L23" s="61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6.96" customHeight="1">
      <c r="A24" s="36"/>
      <c r="B24" s="42"/>
      <c r="C24" s="36"/>
      <c r="D24" s="36"/>
      <c r="E24" s="36"/>
      <c r="F24" s="36"/>
      <c r="G24" s="36"/>
      <c r="H24" s="36"/>
      <c r="I24" s="152"/>
      <c r="J24" s="36"/>
      <c r="K24" s="36"/>
      <c r="L24" s="61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12" customHeight="1">
      <c r="A25" s="36"/>
      <c r="B25" s="42"/>
      <c r="C25" s="36"/>
      <c r="D25" s="150" t="s">
        <v>30</v>
      </c>
      <c r="E25" s="36"/>
      <c r="F25" s="36"/>
      <c r="G25" s="36"/>
      <c r="H25" s="36"/>
      <c r="I25" s="154" t="s">
        <v>24</v>
      </c>
      <c r="J25" s="139" t="str">
        <f>IF('Rekapitulace stavby'!AN19="","",'Rekapitulace stavby'!AN19)</f>
        <v/>
      </c>
      <c r="K25" s="36"/>
      <c r="L25" s="61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8" customHeight="1">
      <c r="A26" s="36"/>
      <c r="B26" s="42"/>
      <c r="C26" s="36"/>
      <c r="D26" s="36"/>
      <c r="E26" s="139" t="str">
        <f>IF('Rekapitulace stavby'!E20="","",'Rekapitulace stavby'!E20)</f>
        <v xml:space="preserve"> </v>
      </c>
      <c r="F26" s="36"/>
      <c r="G26" s="36"/>
      <c r="H26" s="36"/>
      <c r="I26" s="154" t="s">
        <v>25</v>
      </c>
      <c r="J26" s="139" t="str">
        <f>IF('Rekapitulace stavby'!AN20="","",'Rekapitulace stavby'!AN20)</f>
        <v/>
      </c>
      <c r="K26" s="36"/>
      <c r="L26" s="61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2" customFormat="1" ht="6.96" customHeight="1">
      <c r="A27" s="36"/>
      <c r="B27" s="42"/>
      <c r="C27" s="36"/>
      <c r="D27" s="36"/>
      <c r="E27" s="36"/>
      <c r="F27" s="36"/>
      <c r="G27" s="36"/>
      <c r="H27" s="36"/>
      <c r="I27" s="152"/>
      <c r="J27" s="36"/>
      <c r="K27" s="36"/>
      <c r="L27" s="61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s="2" customFormat="1" ht="12" customHeight="1">
      <c r="A28" s="36"/>
      <c r="B28" s="42"/>
      <c r="C28" s="36"/>
      <c r="D28" s="150" t="s">
        <v>31</v>
      </c>
      <c r="E28" s="36"/>
      <c r="F28" s="36"/>
      <c r="G28" s="36"/>
      <c r="H28" s="36"/>
      <c r="I28" s="152"/>
      <c r="J28" s="36"/>
      <c r="K28" s="36"/>
      <c r="L28" s="61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8" customFormat="1" ht="16.5" customHeight="1">
      <c r="A29" s="159"/>
      <c r="B29" s="160"/>
      <c r="C29" s="159"/>
      <c r="D29" s="159"/>
      <c r="E29" s="161" t="s">
        <v>1</v>
      </c>
      <c r="F29" s="161"/>
      <c r="G29" s="161"/>
      <c r="H29" s="161"/>
      <c r="I29" s="162"/>
      <c r="J29" s="159"/>
      <c r="K29" s="159"/>
      <c r="L29" s="163"/>
      <c r="S29" s="159"/>
      <c r="T29" s="159"/>
      <c r="U29" s="159"/>
      <c r="V29" s="159"/>
      <c r="W29" s="159"/>
      <c r="X29" s="159"/>
      <c r="Y29" s="159"/>
      <c r="Z29" s="159"/>
      <c r="AA29" s="159"/>
      <c r="AB29" s="159"/>
      <c r="AC29" s="159"/>
      <c r="AD29" s="159"/>
      <c r="AE29" s="159"/>
    </row>
    <row r="30" s="2" customFormat="1" ht="6.96" customHeight="1">
      <c r="A30" s="36"/>
      <c r="B30" s="42"/>
      <c r="C30" s="36"/>
      <c r="D30" s="36"/>
      <c r="E30" s="36"/>
      <c r="F30" s="36"/>
      <c r="G30" s="36"/>
      <c r="H30" s="36"/>
      <c r="I30" s="152"/>
      <c r="J30" s="36"/>
      <c r="K30" s="36"/>
      <c r="L30" s="61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64"/>
      <c r="E31" s="164"/>
      <c r="F31" s="164"/>
      <c r="G31" s="164"/>
      <c r="H31" s="164"/>
      <c r="I31" s="165"/>
      <c r="J31" s="164"/>
      <c r="K31" s="164"/>
      <c r="L31" s="61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25.44" customHeight="1">
      <c r="A32" s="36"/>
      <c r="B32" s="42"/>
      <c r="C32" s="36"/>
      <c r="D32" s="166" t="s">
        <v>32</v>
      </c>
      <c r="E32" s="36"/>
      <c r="F32" s="36"/>
      <c r="G32" s="36"/>
      <c r="H32" s="36"/>
      <c r="I32" s="152"/>
      <c r="J32" s="167">
        <f>ROUND(J120, 2)</f>
        <v>0</v>
      </c>
      <c r="K32" s="36"/>
      <c r="L32" s="61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6.96" customHeight="1">
      <c r="A33" s="36"/>
      <c r="B33" s="42"/>
      <c r="C33" s="36"/>
      <c r="D33" s="164"/>
      <c r="E33" s="164"/>
      <c r="F33" s="164"/>
      <c r="G33" s="164"/>
      <c r="H33" s="164"/>
      <c r="I33" s="165"/>
      <c r="J33" s="164"/>
      <c r="K33" s="164"/>
      <c r="L33" s="61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36"/>
      <c r="F34" s="168" t="s">
        <v>34</v>
      </c>
      <c r="G34" s="36"/>
      <c r="H34" s="36"/>
      <c r="I34" s="169" t="s">
        <v>33</v>
      </c>
      <c r="J34" s="168" t="s">
        <v>35</v>
      </c>
      <c r="K34" s="36"/>
      <c r="L34" s="61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="2" customFormat="1" ht="14.4" customHeight="1">
      <c r="A35" s="36"/>
      <c r="B35" s="42"/>
      <c r="C35" s="36"/>
      <c r="D35" s="170" t="s">
        <v>36</v>
      </c>
      <c r="E35" s="150" t="s">
        <v>37</v>
      </c>
      <c r="F35" s="171">
        <f>ROUND((SUM(BE120:BE124)),  2)</f>
        <v>0</v>
      </c>
      <c r="G35" s="36"/>
      <c r="H35" s="36"/>
      <c r="I35" s="172">
        <v>0.20999999999999999</v>
      </c>
      <c r="J35" s="171">
        <f>ROUND(((SUM(BE120:BE124))*I35),  2)</f>
        <v>0</v>
      </c>
      <c r="K35" s="36"/>
      <c r="L35" s="61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="2" customFormat="1" ht="14.4" customHeight="1">
      <c r="A36" s="36"/>
      <c r="B36" s="42"/>
      <c r="C36" s="36"/>
      <c r="D36" s="36"/>
      <c r="E36" s="150" t="s">
        <v>38</v>
      </c>
      <c r="F36" s="171">
        <f>ROUND((SUM(BF120:BF124)),  2)</f>
        <v>0</v>
      </c>
      <c r="G36" s="36"/>
      <c r="H36" s="36"/>
      <c r="I36" s="172">
        <v>0.14999999999999999</v>
      </c>
      <c r="J36" s="171">
        <f>ROUND(((SUM(BF120:BF124))*I36),  2)</f>
        <v>0</v>
      </c>
      <c r="K36" s="36"/>
      <c r="L36" s="61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50" t="s">
        <v>39</v>
      </c>
      <c r="F37" s="171">
        <f>ROUND((SUM(BG120:BG124)),  2)</f>
        <v>0</v>
      </c>
      <c r="G37" s="36"/>
      <c r="H37" s="36"/>
      <c r="I37" s="172">
        <v>0.20999999999999999</v>
      </c>
      <c r="J37" s="171">
        <f>0</f>
        <v>0</v>
      </c>
      <c r="K37" s="36"/>
      <c r="L37" s="61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hidden="1" s="2" customFormat="1" ht="14.4" customHeight="1">
      <c r="A38" s="36"/>
      <c r="B38" s="42"/>
      <c r="C38" s="36"/>
      <c r="D38" s="36"/>
      <c r="E38" s="150" t="s">
        <v>40</v>
      </c>
      <c r="F38" s="171">
        <f>ROUND((SUM(BH120:BH124)),  2)</f>
        <v>0</v>
      </c>
      <c r="G38" s="36"/>
      <c r="H38" s="36"/>
      <c r="I38" s="172">
        <v>0.14999999999999999</v>
      </c>
      <c r="J38" s="171">
        <f>0</f>
        <v>0</v>
      </c>
      <c r="K38" s="36"/>
      <c r="L38" s="61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hidden="1" s="2" customFormat="1" ht="14.4" customHeight="1">
      <c r="A39" s="36"/>
      <c r="B39" s="42"/>
      <c r="C39" s="36"/>
      <c r="D39" s="36"/>
      <c r="E39" s="150" t="s">
        <v>41</v>
      </c>
      <c r="F39" s="171">
        <f>ROUND((SUM(BI120:BI124)),  2)</f>
        <v>0</v>
      </c>
      <c r="G39" s="36"/>
      <c r="H39" s="36"/>
      <c r="I39" s="172">
        <v>0</v>
      </c>
      <c r="J39" s="171">
        <f>0</f>
        <v>0</v>
      </c>
      <c r="K39" s="36"/>
      <c r="L39" s="61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6.96" customHeight="1">
      <c r="A40" s="36"/>
      <c r="B40" s="42"/>
      <c r="C40" s="36"/>
      <c r="D40" s="36"/>
      <c r="E40" s="36"/>
      <c r="F40" s="36"/>
      <c r="G40" s="36"/>
      <c r="H40" s="36"/>
      <c r="I40" s="152"/>
      <c r="J40" s="36"/>
      <c r="K40" s="36"/>
      <c r="L40" s="61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2" customFormat="1" ht="25.44" customHeight="1">
      <c r="A41" s="36"/>
      <c r="B41" s="42"/>
      <c r="C41" s="173"/>
      <c r="D41" s="174" t="s">
        <v>42</v>
      </c>
      <c r="E41" s="175"/>
      <c r="F41" s="175"/>
      <c r="G41" s="176" t="s">
        <v>43</v>
      </c>
      <c r="H41" s="177" t="s">
        <v>44</v>
      </c>
      <c r="I41" s="178"/>
      <c r="J41" s="179">
        <f>SUM(J32:J39)</f>
        <v>0</v>
      </c>
      <c r="K41" s="180"/>
      <c r="L41" s="61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s="2" customFormat="1" ht="14.4" customHeight="1">
      <c r="A42" s="36"/>
      <c r="B42" s="42"/>
      <c r="C42" s="36"/>
      <c r="D42" s="36"/>
      <c r="E42" s="36"/>
      <c r="F42" s="36"/>
      <c r="G42" s="36"/>
      <c r="H42" s="36"/>
      <c r="I42" s="152"/>
      <c r="J42" s="36"/>
      <c r="K42" s="36"/>
      <c r="L42" s="61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3" s="1" customFormat="1" ht="14.4" customHeight="1">
      <c r="B43" s="18"/>
      <c r="I43" s="144"/>
      <c r="L43" s="18"/>
    </row>
    <row r="44" s="1" customFormat="1" ht="14.4" customHeight="1">
      <c r="B44" s="18"/>
      <c r="I44" s="144"/>
      <c r="L44" s="18"/>
    </row>
    <row r="45" s="1" customFormat="1" ht="14.4" customHeight="1">
      <c r="B45" s="18"/>
      <c r="I45" s="144"/>
      <c r="L45" s="18"/>
    </row>
    <row r="46" s="1" customFormat="1" ht="14.4" customHeight="1">
      <c r="B46" s="18"/>
      <c r="I46" s="144"/>
      <c r="L46" s="18"/>
    </row>
    <row r="47" s="1" customFormat="1" ht="14.4" customHeight="1">
      <c r="B47" s="18"/>
      <c r="I47" s="144"/>
      <c r="L47" s="18"/>
    </row>
    <row r="48" s="1" customFormat="1" ht="14.4" customHeight="1">
      <c r="B48" s="18"/>
      <c r="I48" s="144"/>
      <c r="L48" s="18"/>
    </row>
    <row r="49" s="2" customFormat="1" ht="14.4" customHeight="1">
      <c r="B49" s="61"/>
      <c r="D49" s="181" t="s">
        <v>45</v>
      </c>
      <c r="E49" s="182"/>
      <c r="F49" s="182"/>
      <c r="G49" s="181" t="s">
        <v>46</v>
      </c>
      <c r="H49" s="182"/>
      <c r="I49" s="183"/>
      <c r="J49" s="182"/>
      <c r="K49" s="182"/>
      <c r="L49" s="61"/>
    </row>
    <row r="50">
      <c r="B50" s="18"/>
      <c r="L50" s="18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 s="2" customFormat="1">
      <c r="A60" s="36"/>
      <c r="B60" s="42"/>
      <c r="C60" s="36"/>
      <c r="D60" s="184" t="s">
        <v>47</v>
      </c>
      <c r="E60" s="185"/>
      <c r="F60" s="186" t="s">
        <v>48</v>
      </c>
      <c r="G60" s="184" t="s">
        <v>47</v>
      </c>
      <c r="H60" s="185"/>
      <c r="I60" s="187"/>
      <c r="J60" s="188" t="s">
        <v>48</v>
      </c>
      <c r="K60" s="185"/>
      <c r="L60" s="61"/>
      <c r="S60" s="36"/>
      <c r="T60" s="36"/>
      <c r="U60" s="36"/>
      <c r="V60" s="36"/>
      <c r="W60" s="36"/>
      <c r="X60" s="36"/>
      <c r="Y60" s="36"/>
      <c r="Z60" s="36"/>
      <c r="AA60" s="36"/>
      <c r="AB60" s="36"/>
      <c r="AC60" s="36"/>
      <c r="AD60" s="36"/>
      <c r="AE60" s="36"/>
    </row>
    <row r="61">
      <c r="B61" s="18"/>
      <c r="L61" s="18"/>
    </row>
    <row r="62">
      <c r="B62" s="18"/>
      <c r="L62" s="18"/>
    </row>
    <row r="63">
      <c r="B63" s="18"/>
      <c r="L63" s="18"/>
    </row>
    <row r="64" s="2" customFormat="1">
      <c r="A64" s="36"/>
      <c r="B64" s="42"/>
      <c r="C64" s="36"/>
      <c r="D64" s="181" t="s">
        <v>49</v>
      </c>
      <c r="E64" s="189"/>
      <c r="F64" s="189"/>
      <c r="G64" s="181" t="s">
        <v>50</v>
      </c>
      <c r="H64" s="189"/>
      <c r="I64" s="190"/>
      <c r="J64" s="189"/>
      <c r="K64" s="189"/>
      <c r="L64" s="61"/>
      <c r="S64" s="36"/>
      <c r="T64" s="36"/>
      <c r="U64" s="36"/>
      <c r="V64" s="36"/>
      <c r="W64" s="36"/>
      <c r="X64" s="36"/>
      <c r="Y64" s="36"/>
      <c r="Z64" s="36"/>
      <c r="AA64" s="36"/>
      <c r="AB64" s="36"/>
      <c r="AC64" s="36"/>
      <c r="AD64" s="36"/>
      <c r="AE64" s="36"/>
    </row>
    <row r="65">
      <c r="B65" s="18"/>
      <c r="L65" s="18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 s="2" customFormat="1">
      <c r="A75" s="36"/>
      <c r="B75" s="42"/>
      <c r="C75" s="36"/>
      <c r="D75" s="184" t="s">
        <v>47</v>
      </c>
      <c r="E75" s="185"/>
      <c r="F75" s="186" t="s">
        <v>48</v>
      </c>
      <c r="G75" s="184" t="s">
        <v>47</v>
      </c>
      <c r="H75" s="185"/>
      <c r="I75" s="187"/>
      <c r="J75" s="188" t="s">
        <v>48</v>
      </c>
      <c r="K75" s="185"/>
      <c r="L75" s="61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="2" customFormat="1" ht="14.4" customHeight="1">
      <c r="A76" s="36"/>
      <c r="B76" s="191"/>
      <c r="C76" s="192"/>
      <c r="D76" s="192"/>
      <c r="E76" s="192"/>
      <c r="F76" s="192"/>
      <c r="G76" s="192"/>
      <c r="H76" s="192"/>
      <c r="I76" s="193"/>
      <c r="J76" s="192"/>
      <c r="K76" s="192"/>
      <c r="L76" s="61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80" s="2" customFormat="1" ht="6.96" customHeight="1">
      <c r="A80" s="36"/>
      <c r="B80" s="194"/>
      <c r="C80" s="195"/>
      <c r="D80" s="195"/>
      <c r="E80" s="195"/>
      <c r="F80" s="195"/>
      <c r="G80" s="195"/>
      <c r="H80" s="195"/>
      <c r="I80" s="196"/>
      <c r="J80" s="195"/>
      <c r="K80" s="195"/>
      <c r="L80" s="61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="2" customFormat="1" ht="24.96" customHeight="1">
      <c r="A81" s="36"/>
      <c r="B81" s="37"/>
      <c r="C81" s="21" t="s">
        <v>184</v>
      </c>
      <c r="D81" s="38"/>
      <c r="E81" s="38"/>
      <c r="F81" s="38"/>
      <c r="G81" s="38"/>
      <c r="H81" s="38"/>
      <c r="I81" s="152"/>
      <c r="J81" s="38"/>
      <c r="K81" s="38"/>
      <c r="L81" s="61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6.96" customHeight="1">
      <c r="A82" s="36"/>
      <c r="B82" s="37"/>
      <c r="C82" s="38"/>
      <c r="D82" s="38"/>
      <c r="E82" s="38"/>
      <c r="F82" s="38"/>
      <c r="G82" s="38"/>
      <c r="H82" s="38"/>
      <c r="I82" s="152"/>
      <c r="J82" s="38"/>
      <c r="K82" s="38"/>
      <c r="L82" s="61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12" customHeight="1">
      <c r="A83" s="36"/>
      <c r="B83" s="37"/>
      <c r="C83" s="30" t="s">
        <v>15</v>
      </c>
      <c r="D83" s="38"/>
      <c r="E83" s="38"/>
      <c r="F83" s="38"/>
      <c r="G83" s="38"/>
      <c r="H83" s="38"/>
      <c r="I83" s="152"/>
      <c r="J83" s="38"/>
      <c r="K83" s="38"/>
      <c r="L83" s="61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6.5" customHeight="1">
      <c r="A84" s="36"/>
      <c r="B84" s="37"/>
      <c r="C84" s="38"/>
      <c r="D84" s="38"/>
      <c r="E84" s="197" t="str">
        <f>E7</f>
        <v>,,Úprava projektové dokumentace na stavbu Modernizace silnice II/298 Býšť - hranice kraje, km 9,700</v>
      </c>
      <c r="F84" s="30"/>
      <c r="G84" s="30"/>
      <c r="H84" s="30"/>
      <c r="I84" s="152"/>
      <c r="J84" s="38"/>
      <c r="K84" s="38"/>
      <c r="L84" s="61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1" customFormat="1" ht="12" customHeight="1">
      <c r="B85" s="19"/>
      <c r="C85" s="30" t="s">
        <v>178</v>
      </c>
      <c r="D85" s="20"/>
      <c r="E85" s="20"/>
      <c r="F85" s="20"/>
      <c r="G85" s="20"/>
      <c r="H85" s="20"/>
      <c r="I85" s="144"/>
      <c r="J85" s="20"/>
      <c r="K85" s="20"/>
      <c r="L85" s="18"/>
    </row>
    <row r="86" s="2" customFormat="1" ht="16.5" customHeight="1">
      <c r="A86" s="36"/>
      <c r="B86" s="37"/>
      <c r="C86" s="38"/>
      <c r="D86" s="38"/>
      <c r="E86" s="197" t="s">
        <v>1288</v>
      </c>
      <c r="F86" s="38"/>
      <c r="G86" s="38"/>
      <c r="H86" s="38"/>
      <c r="I86" s="152"/>
      <c r="J86" s="38"/>
      <c r="K86" s="38"/>
      <c r="L86" s="61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="2" customFormat="1" ht="12" customHeight="1">
      <c r="A87" s="36"/>
      <c r="B87" s="37"/>
      <c r="C87" s="30" t="s">
        <v>302</v>
      </c>
      <c r="D87" s="38"/>
      <c r="E87" s="38"/>
      <c r="F87" s="38"/>
      <c r="G87" s="38"/>
      <c r="H87" s="38"/>
      <c r="I87" s="152"/>
      <c r="J87" s="38"/>
      <c r="K87" s="38"/>
      <c r="L87" s="61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2" customFormat="1" ht="16.5" customHeight="1">
      <c r="A88" s="36"/>
      <c r="B88" s="37"/>
      <c r="C88" s="38"/>
      <c r="D88" s="38"/>
      <c r="E88" s="74" t="str">
        <f>E11</f>
        <v>SO 181.2 - Provizorní dopravní značení úsek 2 - způsobilé výdaje na vedlejší aktivity projektu</v>
      </c>
      <c r="F88" s="38"/>
      <c r="G88" s="38"/>
      <c r="H88" s="38"/>
      <c r="I88" s="152"/>
      <c r="J88" s="38"/>
      <c r="K88" s="38"/>
      <c r="L88" s="61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="2" customFormat="1" ht="6.96" customHeight="1">
      <c r="A89" s="36"/>
      <c r="B89" s="37"/>
      <c r="C89" s="38"/>
      <c r="D89" s="38"/>
      <c r="E89" s="38"/>
      <c r="F89" s="38"/>
      <c r="G89" s="38"/>
      <c r="H89" s="38"/>
      <c r="I89" s="152"/>
      <c r="J89" s="38"/>
      <c r="K89" s="38"/>
      <c r="L89" s="61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="2" customFormat="1" ht="12" customHeight="1">
      <c r="A90" s="36"/>
      <c r="B90" s="37"/>
      <c r="C90" s="30" t="s">
        <v>19</v>
      </c>
      <c r="D90" s="38"/>
      <c r="E90" s="38"/>
      <c r="F90" s="25" t="str">
        <f>F14</f>
        <v xml:space="preserve"> </v>
      </c>
      <c r="G90" s="38"/>
      <c r="H90" s="38"/>
      <c r="I90" s="154" t="s">
        <v>21</v>
      </c>
      <c r="J90" s="77" t="str">
        <f>IF(J14="","",J14)</f>
        <v>7. 11. 2019</v>
      </c>
      <c r="K90" s="38"/>
      <c r="L90" s="61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="2" customFormat="1" ht="6.96" customHeight="1">
      <c r="A91" s="36"/>
      <c r="B91" s="37"/>
      <c r="C91" s="38"/>
      <c r="D91" s="38"/>
      <c r="E91" s="38"/>
      <c r="F91" s="38"/>
      <c r="G91" s="38"/>
      <c r="H91" s="38"/>
      <c r="I91" s="152"/>
      <c r="J91" s="38"/>
      <c r="K91" s="38"/>
      <c r="L91" s="61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="2" customFormat="1" ht="15.15" customHeight="1">
      <c r="A92" s="36"/>
      <c r="B92" s="37"/>
      <c r="C92" s="30" t="s">
        <v>23</v>
      </c>
      <c r="D92" s="38"/>
      <c r="E92" s="38"/>
      <c r="F92" s="25" t="str">
        <f>E17</f>
        <v xml:space="preserve"> </v>
      </c>
      <c r="G92" s="38"/>
      <c r="H92" s="38"/>
      <c r="I92" s="154" t="s">
        <v>28</v>
      </c>
      <c r="J92" s="34" t="str">
        <f>E23</f>
        <v xml:space="preserve"> </v>
      </c>
      <c r="K92" s="38"/>
      <c r="L92" s="61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="2" customFormat="1" ht="15.15" customHeight="1">
      <c r="A93" s="36"/>
      <c r="B93" s="37"/>
      <c r="C93" s="30" t="s">
        <v>26</v>
      </c>
      <c r="D93" s="38"/>
      <c r="E93" s="38"/>
      <c r="F93" s="25" t="str">
        <f>IF(E20="","",E20)</f>
        <v>Vyplň údaj</v>
      </c>
      <c r="G93" s="38"/>
      <c r="H93" s="38"/>
      <c r="I93" s="154" t="s">
        <v>30</v>
      </c>
      <c r="J93" s="34" t="str">
        <f>E26</f>
        <v xml:space="preserve"> </v>
      </c>
      <c r="K93" s="38"/>
      <c r="L93" s="61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="2" customFormat="1" ht="10.32" customHeight="1">
      <c r="A94" s="36"/>
      <c r="B94" s="37"/>
      <c r="C94" s="38"/>
      <c r="D94" s="38"/>
      <c r="E94" s="38"/>
      <c r="F94" s="38"/>
      <c r="G94" s="38"/>
      <c r="H94" s="38"/>
      <c r="I94" s="152"/>
      <c r="J94" s="38"/>
      <c r="K94" s="38"/>
      <c r="L94" s="61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="2" customFormat="1" ht="29.28" customHeight="1">
      <c r="A95" s="36"/>
      <c r="B95" s="37"/>
      <c r="C95" s="198" t="s">
        <v>185</v>
      </c>
      <c r="D95" s="199"/>
      <c r="E95" s="199"/>
      <c r="F95" s="199"/>
      <c r="G95" s="199"/>
      <c r="H95" s="199"/>
      <c r="I95" s="200"/>
      <c r="J95" s="201" t="s">
        <v>186</v>
      </c>
      <c r="K95" s="199"/>
      <c r="L95" s="61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="2" customFormat="1" ht="10.32" customHeight="1">
      <c r="A96" s="36"/>
      <c r="B96" s="37"/>
      <c r="C96" s="38"/>
      <c r="D96" s="38"/>
      <c r="E96" s="38"/>
      <c r="F96" s="38"/>
      <c r="G96" s="38"/>
      <c r="H96" s="38"/>
      <c r="I96" s="152"/>
      <c r="J96" s="38"/>
      <c r="K96" s="38"/>
      <c r="L96" s="61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</row>
    <row r="97" s="2" customFormat="1" ht="22.8" customHeight="1">
      <c r="A97" s="36"/>
      <c r="B97" s="37"/>
      <c r="C97" s="202" t="s">
        <v>187</v>
      </c>
      <c r="D97" s="38"/>
      <c r="E97" s="38"/>
      <c r="F97" s="38"/>
      <c r="G97" s="38"/>
      <c r="H97" s="38"/>
      <c r="I97" s="152"/>
      <c r="J97" s="108">
        <f>J120</f>
        <v>0</v>
      </c>
      <c r="K97" s="38"/>
      <c r="L97" s="61"/>
      <c r="S97" s="36"/>
      <c r="T97" s="36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U97" s="15" t="s">
        <v>82</v>
      </c>
    </row>
    <row r="98" s="9" customFormat="1" ht="24.96" customHeight="1">
      <c r="A98" s="9"/>
      <c r="B98" s="203"/>
      <c r="C98" s="204"/>
      <c r="D98" s="205" t="s">
        <v>188</v>
      </c>
      <c r="E98" s="206"/>
      <c r="F98" s="206"/>
      <c r="G98" s="206"/>
      <c r="H98" s="206"/>
      <c r="I98" s="207"/>
      <c r="J98" s="208">
        <f>J121</f>
        <v>0</v>
      </c>
      <c r="K98" s="204"/>
      <c r="L98" s="209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2" customFormat="1" ht="21.84" customHeight="1">
      <c r="A99" s="36"/>
      <c r="B99" s="37"/>
      <c r="C99" s="38"/>
      <c r="D99" s="38"/>
      <c r="E99" s="38"/>
      <c r="F99" s="38"/>
      <c r="G99" s="38"/>
      <c r="H99" s="38"/>
      <c r="I99" s="152"/>
      <c r="J99" s="38"/>
      <c r="K99" s="38"/>
      <c r="L99" s="61"/>
      <c r="S99" s="36"/>
      <c r="T99" s="36"/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</row>
    <row r="100" s="2" customFormat="1" ht="6.96" customHeight="1">
      <c r="A100" s="36"/>
      <c r="B100" s="64"/>
      <c r="C100" s="65"/>
      <c r="D100" s="65"/>
      <c r="E100" s="65"/>
      <c r="F100" s="65"/>
      <c r="G100" s="65"/>
      <c r="H100" s="65"/>
      <c r="I100" s="193"/>
      <c r="J100" s="65"/>
      <c r="K100" s="65"/>
      <c r="L100" s="61"/>
      <c r="S100" s="36"/>
      <c r="T100" s="36"/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</row>
    <row r="104" s="2" customFormat="1" ht="6.96" customHeight="1">
      <c r="A104" s="36"/>
      <c r="B104" s="66"/>
      <c r="C104" s="67"/>
      <c r="D104" s="67"/>
      <c r="E104" s="67"/>
      <c r="F104" s="67"/>
      <c r="G104" s="67"/>
      <c r="H104" s="67"/>
      <c r="I104" s="196"/>
      <c r="J104" s="67"/>
      <c r="K104" s="67"/>
      <c r="L104" s="61"/>
      <c r="S104" s="36"/>
      <c r="T104" s="36"/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</row>
    <row r="105" s="2" customFormat="1" ht="24.96" customHeight="1">
      <c r="A105" s="36"/>
      <c r="B105" s="37"/>
      <c r="C105" s="21" t="s">
        <v>189</v>
      </c>
      <c r="D105" s="38"/>
      <c r="E105" s="38"/>
      <c r="F105" s="38"/>
      <c r="G105" s="38"/>
      <c r="H105" s="38"/>
      <c r="I105" s="152"/>
      <c r="J105" s="38"/>
      <c r="K105" s="38"/>
      <c r="L105" s="61"/>
      <c r="S105" s="36"/>
      <c r="T105" s="36"/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</row>
    <row r="106" s="2" customFormat="1" ht="6.96" customHeight="1">
      <c r="A106" s="36"/>
      <c r="B106" s="37"/>
      <c r="C106" s="38"/>
      <c r="D106" s="38"/>
      <c r="E106" s="38"/>
      <c r="F106" s="38"/>
      <c r="G106" s="38"/>
      <c r="H106" s="38"/>
      <c r="I106" s="152"/>
      <c r="J106" s="38"/>
      <c r="K106" s="38"/>
      <c r="L106" s="61"/>
      <c r="S106" s="36"/>
      <c r="T106" s="36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</row>
    <row r="107" s="2" customFormat="1" ht="12" customHeight="1">
      <c r="A107" s="36"/>
      <c r="B107" s="37"/>
      <c r="C107" s="30" t="s">
        <v>15</v>
      </c>
      <c r="D107" s="38"/>
      <c r="E107" s="38"/>
      <c r="F107" s="38"/>
      <c r="G107" s="38"/>
      <c r="H107" s="38"/>
      <c r="I107" s="152"/>
      <c r="J107" s="38"/>
      <c r="K107" s="38"/>
      <c r="L107" s="61"/>
      <c r="S107" s="36"/>
      <c r="T107" s="36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</row>
    <row r="108" s="2" customFormat="1" ht="16.5" customHeight="1">
      <c r="A108" s="36"/>
      <c r="B108" s="37"/>
      <c r="C108" s="38"/>
      <c r="D108" s="38"/>
      <c r="E108" s="197" t="str">
        <f>E7</f>
        <v>,,Úprava projektové dokumentace na stavbu Modernizace silnice II/298 Býšť - hranice kraje, km 9,700</v>
      </c>
      <c r="F108" s="30"/>
      <c r="G108" s="30"/>
      <c r="H108" s="30"/>
      <c r="I108" s="152"/>
      <c r="J108" s="38"/>
      <c r="K108" s="38"/>
      <c r="L108" s="61"/>
      <c r="S108" s="36"/>
      <c r="T108" s="36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</row>
    <row r="109" s="1" customFormat="1" ht="12" customHeight="1">
      <c r="B109" s="19"/>
      <c r="C109" s="30" t="s">
        <v>178</v>
      </c>
      <c r="D109" s="20"/>
      <c r="E109" s="20"/>
      <c r="F109" s="20"/>
      <c r="G109" s="20"/>
      <c r="H109" s="20"/>
      <c r="I109" s="144"/>
      <c r="J109" s="20"/>
      <c r="K109" s="20"/>
      <c r="L109" s="18"/>
    </row>
    <row r="110" s="2" customFormat="1" ht="16.5" customHeight="1">
      <c r="A110" s="36"/>
      <c r="B110" s="37"/>
      <c r="C110" s="38"/>
      <c r="D110" s="38"/>
      <c r="E110" s="197" t="s">
        <v>1288</v>
      </c>
      <c r="F110" s="38"/>
      <c r="G110" s="38"/>
      <c r="H110" s="38"/>
      <c r="I110" s="152"/>
      <c r="J110" s="38"/>
      <c r="K110" s="38"/>
      <c r="L110" s="61"/>
      <c r="S110" s="36"/>
      <c r="T110" s="36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</row>
    <row r="111" s="2" customFormat="1" ht="12" customHeight="1">
      <c r="A111" s="36"/>
      <c r="B111" s="37"/>
      <c r="C111" s="30" t="s">
        <v>302</v>
      </c>
      <c r="D111" s="38"/>
      <c r="E111" s="38"/>
      <c r="F111" s="38"/>
      <c r="G111" s="38"/>
      <c r="H111" s="38"/>
      <c r="I111" s="152"/>
      <c r="J111" s="38"/>
      <c r="K111" s="38"/>
      <c r="L111" s="61"/>
      <c r="S111" s="36"/>
      <c r="T111" s="36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</row>
    <row r="112" s="2" customFormat="1" ht="16.5" customHeight="1">
      <c r="A112" s="36"/>
      <c r="B112" s="37"/>
      <c r="C112" s="38"/>
      <c r="D112" s="38"/>
      <c r="E112" s="74" t="str">
        <f>E11</f>
        <v>SO 181.2 - Provizorní dopravní značení úsek 2 - způsobilé výdaje na vedlejší aktivity projektu</v>
      </c>
      <c r="F112" s="38"/>
      <c r="G112" s="38"/>
      <c r="H112" s="38"/>
      <c r="I112" s="152"/>
      <c r="J112" s="38"/>
      <c r="K112" s="38"/>
      <c r="L112" s="61"/>
      <c r="S112" s="36"/>
      <c r="T112" s="36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</row>
    <row r="113" s="2" customFormat="1" ht="6.96" customHeight="1">
      <c r="A113" s="36"/>
      <c r="B113" s="37"/>
      <c r="C113" s="38"/>
      <c r="D113" s="38"/>
      <c r="E113" s="38"/>
      <c r="F113" s="38"/>
      <c r="G113" s="38"/>
      <c r="H113" s="38"/>
      <c r="I113" s="152"/>
      <c r="J113" s="38"/>
      <c r="K113" s="38"/>
      <c r="L113" s="61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</row>
    <row r="114" s="2" customFormat="1" ht="12" customHeight="1">
      <c r="A114" s="36"/>
      <c r="B114" s="37"/>
      <c r="C114" s="30" t="s">
        <v>19</v>
      </c>
      <c r="D114" s="38"/>
      <c r="E114" s="38"/>
      <c r="F114" s="25" t="str">
        <f>F14</f>
        <v xml:space="preserve"> </v>
      </c>
      <c r="G114" s="38"/>
      <c r="H114" s="38"/>
      <c r="I114" s="154" t="s">
        <v>21</v>
      </c>
      <c r="J114" s="77" t="str">
        <f>IF(J14="","",J14)</f>
        <v>7. 11. 2019</v>
      </c>
      <c r="K114" s="38"/>
      <c r="L114" s="61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</row>
    <row r="115" s="2" customFormat="1" ht="6.96" customHeight="1">
      <c r="A115" s="36"/>
      <c r="B115" s="37"/>
      <c r="C115" s="38"/>
      <c r="D115" s="38"/>
      <c r="E115" s="38"/>
      <c r="F115" s="38"/>
      <c r="G115" s="38"/>
      <c r="H115" s="38"/>
      <c r="I115" s="152"/>
      <c r="J115" s="38"/>
      <c r="K115" s="38"/>
      <c r="L115" s="61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</row>
    <row r="116" s="2" customFormat="1" ht="15.15" customHeight="1">
      <c r="A116" s="36"/>
      <c r="B116" s="37"/>
      <c r="C116" s="30" t="s">
        <v>23</v>
      </c>
      <c r="D116" s="38"/>
      <c r="E116" s="38"/>
      <c r="F116" s="25" t="str">
        <f>E17</f>
        <v xml:space="preserve"> </v>
      </c>
      <c r="G116" s="38"/>
      <c r="H116" s="38"/>
      <c r="I116" s="154" t="s">
        <v>28</v>
      </c>
      <c r="J116" s="34" t="str">
        <f>E23</f>
        <v xml:space="preserve"> </v>
      </c>
      <c r="K116" s="38"/>
      <c r="L116" s="61"/>
      <c r="S116" s="36"/>
      <c r="T116" s="36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</row>
    <row r="117" s="2" customFormat="1" ht="15.15" customHeight="1">
      <c r="A117" s="36"/>
      <c r="B117" s="37"/>
      <c r="C117" s="30" t="s">
        <v>26</v>
      </c>
      <c r="D117" s="38"/>
      <c r="E117" s="38"/>
      <c r="F117" s="25" t="str">
        <f>IF(E20="","",E20)</f>
        <v>Vyplň údaj</v>
      </c>
      <c r="G117" s="38"/>
      <c r="H117" s="38"/>
      <c r="I117" s="154" t="s">
        <v>30</v>
      </c>
      <c r="J117" s="34" t="str">
        <f>E26</f>
        <v xml:space="preserve"> </v>
      </c>
      <c r="K117" s="38"/>
      <c r="L117" s="61"/>
      <c r="S117" s="36"/>
      <c r="T117" s="36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</row>
    <row r="118" s="2" customFormat="1" ht="10.32" customHeight="1">
      <c r="A118" s="36"/>
      <c r="B118" s="37"/>
      <c r="C118" s="38"/>
      <c r="D118" s="38"/>
      <c r="E118" s="38"/>
      <c r="F118" s="38"/>
      <c r="G118" s="38"/>
      <c r="H118" s="38"/>
      <c r="I118" s="152"/>
      <c r="J118" s="38"/>
      <c r="K118" s="38"/>
      <c r="L118" s="61"/>
      <c r="S118" s="36"/>
      <c r="T118" s="36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</row>
    <row r="119" s="10" customFormat="1" ht="29.28" customHeight="1">
      <c r="A119" s="210"/>
      <c r="B119" s="211"/>
      <c r="C119" s="212" t="s">
        <v>190</v>
      </c>
      <c r="D119" s="213" t="s">
        <v>57</v>
      </c>
      <c r="E119" s="213" t="s">
        <v>53</v>
      </c>
      <c r="F119" s="213" t="s">
        <v>54</v>
      </c>
      <c r="G119" s="213" t="s">
        <v>191</v>
      </c>
      <c r="H119" s="213" t="s">
        <v>192</v>
      </c>
      <c r="I119" s="214" t="s">
        <v>193</v>
      </c>
      <c r="J119" s="213" t="s">
        <v>186</v>
      </c>
      <c r="K119" s="215" t="s">
        <v>194</v>
      </c>
      <c r="L119" s="216"/>
      <c r="M119" s="98" t="s">
        <v>1</v>
      </c>
      <c r="N119" s="99" t="s">
        <v>36</v>
      </c>
      <c r="O119" s="99" t="s">
        <v>195</v>
      </c>
      <c r="P119" s="99" t="s">
        <v>196</v>
      </c>
      <c r="Q119" s="99" t="s">
        <v>197</v>
      </c>
      <c r="R119" s="99" t="s">
        <v>198</v>
      </c>
      <c r="S119" s="99" t="s">
        <v>199</v>
      </c>
      <c r="T119" s="100" t="s">
        <v>200</v>
      </c>
      <c r="U119" s="210"/>
      <c r="V119" s="210"/>
      <c r="W119" s="210"/>
      <c r="X119" s="210"/>
      <c r="Y119" s="210"/>
      <c r="Z119" s="210"/>
      <c r="AA119" s="210"/>
      <c r="AB119" s="210"/>
      <c r="AC119" s="210"/>
      <c r="AD119" s="210"/>
      <c r="AE119" s="210"/>
    </row>
    <row r="120" s="2" customFormat="1" ht="22.8" customHeight="1">
      <c r="A120" s="36"/>
      <c r="B120" s="37"/>
      <c r="C120" s="105" t="s">
        <v>201</v>
      </c>
      <c r="D120" s="38"/>
      <c r="E120" s="38"/>
      <c r="F120" s="38"/>
      <c r="G120" s="38"/>
      <c r="H120" s="38"/>
      <c r="I120" s="152"/>
      <c r="J120" s="217">
        <f>BK120</f>
        <v>0</v>
      </c>
      <c r="K120" s="38"/>
      <c r="L120" s="42"/>
      <c r="M120" s="101"/>
      <c r="N120" s="218"/>
      <c r="O120" s="102"/>
      <c r="P120" s="219">
        <f>P121</f>
        <v>0</v>
      </c>
      <c r="Q120" s="102"/>
      <c r="R120" s="219">
        <f>R121</f>
        <v>0</v>
      </c>
      <c r="S120" s="102"/>
      <c r="T120" s="220">
        <f>T121</f>
        <v>0</v>
      </c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  <c r="AT120" s="15" t="s">
        <v>71</v>
      </c>
      <c r="AU120" s="15" t="s">
        <v>82</v>
      </c>
      <c r="BK120" s="221">
        <f>BK121</f>
        <v>0</v>
      </c>
    </row>
    <row r="121" s="11" customFormat="1" ht="25.92" customHeight="1">
      <c r="A121" s="11"/>
      <c r="B121" s="222"/>
      <c r="C121" s="223"/>
      <c r="D121" s="224" t="s">
        <v>71</v>
      </c>
      <c r="E121" s="225" t="s">
        <v>72</v>
      </c>
      <c r="F121" s="225" t="s">
        <v>202</v>
      </c>
      <c r="G121" s="223"/>
      <c r="H121" s="223"/>
      <c r="I121" s="226"/>
      <c r="J121" s="227">
        <f>BK121</f>
        <v>0</v>
      </c>
      <c r="K121" s="223"/>
      <c r="L121" s="228"/>
      <c r="M121" s="229"/>
      <c r="N121" s="230"/>
      <c r="O121" s="230"/>
      <c r="P121" s="231">
        <f>SUM(P122:P124)</f>
        <v>0</v>
      </c>
      <c r="Q121" s="230"/>
      <c r="R121" s="231">
        <f>SUM(R122:R124)</f>
        <v>0</v>
      </c>
      <c r="S121" s="230"/>
      <c r="T121" s="232">
        <f>SUM(T122:T124)</f>
        <v>0</v>
      </c>
      <c r="U121" s="11"/>
      <c r="V121" s="11"/>
      <c r="W121" s="11"/>
      <c r="X121" s="11"/>
      <c r="Y121" s="11"/>
      <c r="Z121" s="11"/>
      <c r="AA121" s="11"/>
      <c r="AB121" s="11"/>
      <c r="AC121" s="11"/>
      <c r="AD121" s="11"/>
      <c r="AE121" s="11"/>
      <c r="AR121" s="233" t="s">
        <v>80</v>
      </c>
      <c r="AT121" s="234" t="s">
        <v>71</v>
      </c>
      <c r="AU121" s="234" t="s">
        <v>72</v>
      </c>
      <c r="AY121" s="233" t="s">
        <v>203</v>
      </c>
      <c r="BK121" s="235">
        <f>SUM(BK122:BK124)</f>
        <v>0</v>
      </c>
    </row>
    <row r="122" s="2" customFormat="1" ht="16.5" customHeight="1">
      <c r="A122" s="36"/>
      <c r="B122" s="37"/>
      <c r="C122" s="236" t="s">
        <v>80</v>
      </c>
      <c r="D122" s="236" t="s">
        <v>204</v>
      </c>
      <c r="E122" s="237" t="s">
        <v>1290</v>
      </c>
      <c r="F122" s="238" t="s">
        <v>1291</v>
      </c>
      <c r="G122" s="239" t="s">
        <v>207</v>
      </c>
      <c r="H122" s="240">
        <v>1</v>
      </c>
      <c r="I122" s="241"/>
      <c r="J122" s="240">
        <f>ROUND(I122*H122,2)</f>
        <v>0</v>
      </c>
      <c r="K122" s="238" t="s">
        <v>208</v>
      </c>
      <c r="L122" s="42"/>
      <c r="M122" s="242" t="s">
        <v>1</v>
      </c>
      <c r="N122" s="243" t="s">
        <v>37</v>
      </c>
      <c r="O122" s="89"/>
      <c r="P122" s="244">
        <f>O122*H122</f>
        <v>0</v>
      </c>
      <c r="Q122" s="244">
        <v>0</v>
      </c>
      <c r="R122" s="244">
        <f>Q122*H122</f>
        <v>0</v>
      </c>
      <c r="S122" s="244">
        <v>0</v>
      </c>
      <c r="T122" s="245">
        <f>S122*H122</f>
        <v>0</v>
      </c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R122" s="246" t="s">
        <v>209</v>
      </c>
      <c r="AT122" s="246" t="s">
        <v>204</v>
      </c>
      <c r="AU122" s="246" t="s">
        <v>80</v>
      </c>
      <c r="AY122" s="15" t="s">
        <v>203</v>
      </c>
      <c r="BE122" s="247">
        <f>IF(N122="základní",J122,0)</f>
        <v>0</v>
      </c>
      <c r="BF122" s="247">
        <f>IF(N122="snížená",J122,0)</f>
        <v>0</v>
      </c>
      <c r="BG122" s="247">
        <f>IF(N122="zákl. přenesená",J122,0)</f>
        <v>0</v>
      </c>
      <c r="BH122" s="247">
        <f>IF(N122="sníž. přenesená",J122,0)</f>
        <v>0</v>
      </c>
      <c r="BI122" s="247">
        <f>IF(N122="nulová",J122,0)</f>
        <v>0</v>
      </c>
      <c r="BJ122" s="15" t="s">
        <v>80</v>
      </c>
      <c r="BK122" s="247">
        <f>ROUND(I122*H122,2)</f>
        <v>0</v>
      </c>
      <c r="BL122" s="15" t="s">
        <v>209</v>
      </c>
      <c r="BM122" s="246" t="s">
        <v>1295</v>
      </c>
    </row>
    <row r="123" s="2" customFormat="1">
      <c r="A123" s="36"/>
      <c r="B123" s="37"/>
      <c r="C123" s="38"/>
      <c r="D123" s="248" t="s">
        <v>211</v>
      </c>
      <c r="E123" s="38"/>
      <c r="F123" s="249" t="s">
        <v>1293</v>
      </c>
      <c r="G123" s="38"/>
      <c r="H123" s="38"/>
      <c r="I123" s="152"/>
      <c r="J123" s="38"/>
      <c r="K123" s="38"/>
      <c r="L123" s="42"/>
      <c r="M123" s="250"/>
      <c r="N123" s="251"/>
      <c r="O123" s="89"/>
      <c r="P123" s="89"/>
      <c r="Q123" s="89"/>
      <c r="R123" s="89"/>
      <c r="S123" s="89"/>
      <c r="T123" s="90"/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T123" s="15" t="s">
        <v>211</v>
      </c>
      <c r="AU123" s="15" t="s">
        <v>80</v>
      </c>
    </row>
    <row r="124" s="12" customFormat="1">
      <c r="A124" s="12"/>
      <c r="B124" s="252"/>
      <c r="C124" s="253"/>
      <c r="D124" s="248" t="s">
        <v>213</v>
      </c>
      <c r="E124" s="254" t="s">
        <v>226</v>
      </c>
      <c r="F124" s="255" t="s">
        <v>238</v>
      </c>
      <c r="G124" s="253"/>
      <c r="H124" s="256">
        <v>1</v>
      </c>
      <c r="I124" s="257"/>
      <c r="J124" s="253"/>
      <c r="K124" s="253"/>
      <c r="L124" s="258"/>
      <c r="M124" s="263"/>
      <c r="N124" s="264"/>
      <c r="O124" s="264"/>
      <c r="P124" s="264"/>
      <c r="Q124" s="264"/>
      <c r="R124" s="264"/>
      <c r="S124" s="264"/>
      <c r="T124" s="265"/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T124" s="262" t="s">
        <v>213</v>
      </c>
      <c r="AU124" s="262" t="s">
        <v>80</v>
      </c>
      <c r="AV124" s="12" t="s">
        <v>95</v>
      </c>
      <c r="AW124" s="12" t="s">
        <v>29</v>
      </c>
      <c r="AX124" s="12" t="s">
        <v>80</v>
      </c>
      <c r="AY124" s="262" t="s">
        <v>203</v>
      </c>
    </row>
    <row r="125" s="2" customFormat="1" ht="6.96" customHeight="1">
      <c r="A125" s="36"/>
      <c r="B125" s="64"/>
      <c r="C125" s="65"/>
      <c r="D125" s="65"/>
      <c r="E125" s="65"/>
      <c r="F125" s="65"/>
      <c r="G125" s="65"/>
      <c r="H125" s="65"/>
      <c r="I125" s="193"/>
      <c r="J125" s="65"/>
      <c r="K125" s="65"/>
      <c r="L125" s="42"/>
      <c r="M125" s="36"/>
      <c r="O125" s="36"/>
      <c r="P125" s="36"/>
      <c r="Q125" s="36"/>
      <c r="R125" s="36"/>
      <c r="S125" s="36"/>
      <c r="T125" s="36"/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</row>
  </sheetData>
  <sheetProtection sheet="1" autoFilter="0" formatColumns="0" formatRows="0" objects="1" scenarios="1" spinCount="100000" saltValue="BXmFTQrWxqYbciG4U51LT5rELCn0cjRMzxuAEdDsXYsfgD9SapNSrMDUQ8bnu53v7NTHYP0tNKF7ZFwtf2P+Yg==" hashValue="fByJc6YKwrWntMtt4VmFYldR7cxek/+uSSZKRov2nUx5OBw0kQ1+LtNPi7qZSZ5VrmBLLDoaHGmtJOzq+y3xEQ==" algorithmName="SHA-512" password="CC35"/>
  <autoFilter ref="C119:K124"/>
  <mergeCells count="12">
    <mergeCell ref="E7:H7"/>
    <mergeCell ref="E9:H9"/>
    <mergeCell ref="E11:H11"/>
    <mergeCell ref="E20:H20"/>
    <mergeCell ref="E29:H29"/>
    <mergeCell ref="E84:H84"/>
    <mergeCell ref="E86:H86"/>
    <mergeCell ref="E88:H88"/>
    <mergeCell ref="E108:H108"/>
    <mergeCell ref="E110:H110"/>
    <mergeCell ref="E112:H112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style="1" customWidth="1"/>
    <col min="2" max="2" width="1.67" style="1" customWidth="1"/>
    <col min="3" max="3" width="4.17" style="1" customWidth="1"/>
    <col min="4" max="4" width="4.33" style="1" customWidth="1"/>
    <col min="5" max="5" width="17.17" style="1" customWidth="1"/>
    <col min="6" max="6" width="100.83" style="1" customWidth="1"/>
    <col min="7" max="7" width="7" style="1" customWidth="1"/>
    <col min="8" max="8" width="11.5" style="1" customWidth="1"/>
    <col min="9" max="9" width="20.17" style="144" customWidth="1"/>
    <col min="10" max="10" width="20.17" style="1" customWidth="1"/>
    <col min="11" max="11" width="20.17" style="1" customWidth="1"/>
    <col min="12" max="12" width="9.33" style="1" customWidth="1"/>
    <col min="13" max="13" width="10.83" style="1" hidden="1" customWidth="1"/>
    <col min="14" max="14" width="9.33" style="1" hidden="1"/>
    <col min="15" max="15" width="14.17" style="1" hidden="1" customWidth="1"/>
    <col min="16" max="16" width="14.17" style="1" hidden="1" customWidth="1"/>
    <col min="17" max="17" width="14.17" style="1" hidden="1" customWidth="1"/>
    <col min="18" max="18" width="14.17" style="1" hidden="1" customWidth="1"/>
    <col min="19" max="19" width="14.17" style="1" hidden="1" customWidth="1"/>
    <col min="20" max="20" width="14.17" style="1" hidden="1" customWidth="1"/>
    <col min="21" max="21" width="16.33" style="1" hidden="1" customWidth="1"/>
    <col min="22" max="22" width="12.33" style="1" customWidth="1"/>
    <col min="23" max="23" width="16.33" style="1" customWidth="1"/>
    <col min="24" max="24" width="12.33" style="1" customWidth="1"/>
    <col min="25" max="25" width="15" style="1" customWidth="1"/>
    <col min="26" max="26" width="11" style="1" customWidth="1"/>
    <col min="27" max="27" width="15" style="1" customWidth="1"/>
    <col min="28" max="28" width="16.33" style="1" customWidth="1"/>
    <col min="29" max="29" width="11" style="1" customWidth="1"/>
    <col min="30" max="30" width="15" style="1" customWidth="1"/>
    <col min="31" max="31" width="16.33" style="1" customWidth="1"/>
    <col min="44" max="44" width="9.33" style="1" hidden="1"/>
    <col min="45" max="45" width="9.33" style="1" hidden="1"/>
    <col min="46" max="46" width="9.33" style="1" hidden="1"/>
    <col min="47" max="47" width="9.33" style="1" hidden="1"/>
    <col min="48" max="48" width="9.33" style="1" hidden="1"/>
    <col min="49" max="49" width="9.33" style="1" hidden="1"/>
    <col min="50" max="50" width="9.33" style="1" hidden="1"/>
    <col min="51" max="51" width="9.33" style="1" hidden="1"/>
    <col min="52" max="52" width="9.33" style="1" hidden="1"/>
    <col min="53" max="53" width="9.33" style="1" hidden="1"/>
    <col min="54" max="54" width="9.33" style="1" hidden="1"/>
    <col min="55" max="55" width="9.33" style="1" hidden="1"/>
    <col min="56" max="56" width="9.33" style="1" hidden="1"/>
    <col min="57" max="57" width="9.33" style="1" hidden="1"/>
    <col min="58" max="58" width="9.33" style="1" hidden="1"/>
    <col min="59" max="59" width="9.33" style="1" hidden="1"/>
    <col min="60" max="60" width="9.33" style="1" hidden="1"/>
    <col min="61" max="61" width="9.33" style="1" hidden="1"/>
    <col min="62" max="62" width="9.33" style="1" hidden="1"/>
    <col min="63" max="63" width="9.33" style="1" hidden="1"/>
    <col min="64" max="64" width="9.33" style="1" hidden="1"/>
    <col min="65" max="65" width="9.33" style="1" hidden="1"/>
  </cols>
  <sheetData>
    <row r="2" s="1" customFormat="1" ht="36.96" customHeight="1">
      <c r="I2" s="144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144</v>
      </c>
    </row>
    <row r="3" s="1" customFormat="1" ht="6.96" customHeight="1">
      <c r="B3" s="145"/>
      <c r="C3" s="146"/>
      <c r="D3" s="146"/>
      <c r="E3" s="146"/>
      <c r="F3" s="146"/>
      <c r="G3" s="146"/>
      <c r="H3" s="146"/>
      <c r="I3" s="147"/>
      <c r="J3" s="146"/>
      <c r="K3" s="146"/>
      <c r="L3" s="18"/>
      <c r="AT3" s="15" t="s">
        <v>82</v>
      </c>
    </row>
    <row r="4" s="1" customFormat="1" ht="24.96" customHeight="1">
      <c r="B4" s="18"/>
      <c r="D4" s="148" t="s">
        <v>177</v>
      </c>
      <c r="I4" s="144"/>
      <c r="L4" s="18"/>
      <c r="M4" s="149" t="s">
        <v>10</v>
      </c>
      <c r="AT4" s="15" t="s">
        <v>4</v>
      </c>
    </row>
    <row r="5" s="1" customFormat="1" ht="6.96" customHeight="1">
      <c r="B5" s="18"/>
      <c r="I5" s="144"/>
      <c r="L5" s="18"/>
    </row>
    <row r="6" s="1" customFormat="1" ht="12" customHeight="1">
      <c r="B6" s="18"/>
      <c r="D6" s="150" t="s">
        <v>15</v>
      </c>
      <c r="I6" s="144"/>
      <c r="L6" s="18"/>
    </row>
    <row r="7" s="1" customFormat="1" ht="16.5" customHeight="1">
      <c r="B7" s="18"/>
      <c r="E7" s="151" t="str">
        <f>'Rekapitulace stavby'!K6</f>
        <v>,,Úprava projektové dokumentace na stavbu Modernizace silnice II/298 Býšť - hranice kraje, km 9,700</v>
      </c>
      <c r="F7" s="150"/>
      <c r="G7" s="150"/>
      <c r="H7" s="150"/>
      <c r="I7" s="144"/>
      <c r="L7" s="18"/>
    </row>
    <row r="8" s="1" customFormat="1" ht="12" customHeight="1">
      <c r="B8" s="18"/>
      <c r="D8" s="150" t="s">
        <v>178</v>
      </c>
      <c r="I8" s="144"/>
      <c r="L8" s="18"/>
    </row>
    <row r="9" s="2" customFormat="1" ht="16.5" customHeight="1">
      <c r="A9" s="36"/>
      <c r="B9" s="42"/>
      <c r="C9" s="36"/>
      <c r="D9" s="36"/>
      <c r="E9" s="151" t="s">
        <v>1288</v>
      </c>
      <c r="F9" s="36"/>
      <c r="G9" s="36"/>
      <c r="H9" s="36"/>
      <c r="I9" s="152"/>
      <c r="J9" s="36"/>
      <c r="K9" s="36"/>
      <c r="L9" s="61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 ht="12" customHeight="1">
      <c r="A10" s="36"/>
      <c r="B10" s="42"/>
      <c r="C10" s="36"/>
      <c r="D10" s="150" t="s">
        <v>302</v>
      </c>
      <c r="E10" s="36"/>
      <c r="F10" s="36"/>
      <c r="G10" s="36"/>
      <c r="H10" s="36"/>
      <c r="I10" s="152"/>
      <c r="J10" s="36"/>
      <c r="K10" s="36"/>
      <c r="L10" s="61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6.5" customHeight="1">
      <c r="A11" s="36"/>
      <c r="B11" s="42"/>
      <c r="C11" s="36"/>
      <c r="D11" s="36"/>
      <c r="E11" s="153" t="s">
        <v>1296</v>
      </c>
      <c r="F11" s="36"/>
      <c r="G11" s="36"/>
      <c r="H11" s="36"/>
      <c r="I11" s="152"/>
      <c r="J11" s="36"/>
      <c r="K11" s="36"/>
      <c r="L11" s="61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>
      <c r="A12" s="36"/>
      <c r="B12" s="42"/>
      <c r="C12" s="36"/>
      <c r="D12" s="36"/>
      <c r="E12" s="36"/>
      <c r="F12" s="36"/>
      <c r="G12" s="36"/>
      <c r="H12" s="36"/>
      <c r="I12" s="152"/>
      <c r="J12" s="36"/>
      <c r="K12" s="36"/>
      <c r="L12" s="61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2" customHeight="1">
      <c r="A13" s="36"/>
      <c r="B13" s="42"/>
      <c r="C13" s="36"/>
      <c r="D13" s="150" t="s">
        <v>17</v>
      </c>
      <c r="E13" s="36"/>
      <c r="F13" s="139" t="s">
        <v>1</v>
      </c>
      <c r="G13" s="36"/>
      <c r="H13" s="36"/>
      <c r="I13" s="154" t="s">
        <v>18</v>
      </c>
      <c r="J13" s="139" t="s">
        <v>1</v>
      </c>
      <c r="K13" s="36"/>
      <c r="L13" s="61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50" t="s">
        <v>19</v>
      </c>
      <c r="E14" s="36"/>
      <c r="F14" s="139" t="s">
        <v>20</v>
      </c>
      <c r="G14" s="36"/>
      <c r="H14" s="36"/>
      <c r="I14" s="154" t="s">
        <v>21</v>
      </c>
      <c r="J14" s="155" t="str">
        <f>'Rekapitulace stavby'!AN8</f>
        <v>7. 11. 2019</v>
      </c>
      <c r="K14" s="36"/>
      <c r="L14" s="61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21.84" customHeight="1">
      <c r="A15" s="36"/>
      <c r="B15" s="42"/>
      <c r="C15" s="36"/>
      <c r="D15" s="156" t="s">
        <v>180</v>
      </c>
      <c r="E15" s="36"/>
      <c r="F15" s="157" t="s">
        <v>181</v>
      </c>
      <c r="G15" s="36"/>
      <c r="H15" s="36"/>
      <c r="I15" s="158" t="s">
        <v>182</v>
      </c>
      <c r="J15" s="157" t="s">
        <v>183</v>
      </c>
      <c r="K15" s="36"/>
      <c r="L15" s="61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12" customHeight="1">
      <c r="A16" s="36"/>
      <c r="B16" s="42"/>
      <c r="C16" s="36"/>
      <c r="D16" s="150" t="s">
        <v>23</v>
      </c>
      <c r="E16" s="36"/>
      <c r="F16" s="36"/>
      <c r="G16" s="36"/>
      <c r="H16" s="36"/>
      <c r="I16" s="154" t="s">
        <v>24</v>
      </c>
      <c r="J16" s="139" t="str">
        <f>IF('Rekapitulace stavby'!AN10="","",'Rekapitulace stavby'!AN10)</f>
        <v/>
      </c>
      <c r="K16" s="36"/>
      <c r="L16" s="61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8" customHeight="1">
      <c r="A17" s="36"/>
      <c r="B17" s="42"/>
      <c r="C17" s="36"/>
      <c r="D17" s="36"/>
      <c r="E17" s="139" t="str">
        <f>IF('Rekapitulace stavby'!E11="","",'Rekapitulace stavby'!E11)</f>
        <v xml:space="preserve"> </v>
      </c>
      <c r="F17" s="36"/>
      <c r="G17" s="36"/>
      <c r="H17" s="36"/>
      <c r="I17" s="154" t="s">
        <v>25</v>
      </c>
      <c r="J17" s="139" t="str">
        <f>IF('Rekapitulace stavby'!AN11="","",'Rekapitulace stavby'!AN11)</f>
        <v/>
      </c>
      <c r="K17" s="36"/>
      <c r="L17" s="61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6.96" customHeight="1">
      <c r="A18" s="36"/>
      <c r="B18" s="42"/>
      <c r="C18" s="36"/>
      <c r="D18" s="36"/>
      <c r="E18" s="36"/>
      <c r="F18" s="36"/>
      <c r="G18" s="36"/>
      <c r="H18" s="36"/>
      <c r="I18" s="152"/>
      <c r="J18" s="36"/>
      <c r="K18" s="36"/>
      <c r="L18" s="61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12" customHeight="1">
      <c r="A19" s="36"/>
      <c r="B19" s="42"/>
      <c r="C19" s="36"/>
      <c r="D19" s="150" t="s">
        <v>26</v>
      </c>
      <c r="E19" s="36"/>
      <c r="F19" s="36"/>
      <c r="G19" s="36"/>
      <c r="H19" s="36"/>
      <c r="I19" s="154" t="s">
        <v>24</v>
      </c>
      <c r="J19" s="31" t="str">
        <f>'Rekapitulace stavby'!AN13</f>
        <v>Vyplň údaj</v>
      </c>
      <c r="K19" s="36"/>
      <c r="L19" s="61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8" customHeight="1">
      <c r="A20" s="36"/>
      <c r="B20" s="42"/>
      <c r="C20" s="36"/>
      <c r="D20" s="36"/>
      <c r="E20" s="31" t="str">
        <f>'Rekapitulace stavby'!E14</f>
        <v>Vyplň údaj</v>
      </c>
      <c r="F20" s="139"/>
      <c r="G20" s="139"/>
      <c r="H20" s="139"/>
      <c r="I20" s="154" t="s">
        <v>25</v>
      </c>
      <c r="J20" s="31" t="str">
        <f>'Rekapitulace stavby'!AN14</f>
        <v>Vyplň údaj</v>
      </c>
      <c r="K20" s="36"/>
      <c r="L20" s="61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6.96" customHeight="1">
      <c r="A21" s="36"/>
      <c r="B21" s="42"/>
      <c r="C21" s="36"/>
      <c r="D21" s="36"/>
      <c r="E21" s="36"/>
      <c r="F21" s="36"/>
      <c r="G21" s="36"/>
      <c r="H21" s="36"/>
      <c r="I21" s="152"/>
      <c r="J21" s="36"/>
      <c r="K21" s="36"/>
      <c r="L21" s="61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12" customHeight="1">
      <c r="A22" s="36"/>
      <c r="B22" s="42"/>
      <c r="C22" s="36"/>
      <c r="D22" s="150" t="s">
        <v>28</v>
      </c>
      <c r="E22" s="36"/>
      <c r="F22" s="36"/>
      <c r="G22" s="36"/>
      <c r="H22" s="36"/>
      <c r="I22" s="154" t="s">
        <v>24</v>
      </c>
      <c r="J22" s="139" t="str">
        <f>IF('Rekapitulace stavby'!AN16="","",'Rekapitulace stavby'!AN16)</f>
        <v/>
      </c>
      <c r="K22" s="36"/>
      <c r="L22" s="61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8" customHeight="1">
      <c r="A23" s="36"/>
      <c r="B23" s="42"/>
      <c r="C23" s="36"/>
      <c r="D23" s="36"/>
      <c r="E23" s="139" t="str">
        <f>IF('Rekapitulace stavby'!E17="","",'Rekapitulace stavby'!E17)</f>
        <v xml:space="preserve"> </v>
      </c>
      <c r="F23" s="36"/>
      <c r="G23" s="36"/>
      <c r="H23" s="36"/>
      <c r="I23" s="154" t="s">
        <v>25</v>
      </c>
      <c r="J23" s="139" t="str">
        <f>IF('Rekapitulace stavby'!AN17="","",'Rekapitulace stavby'!AN17)</f>
        <v/>
      </c>
      <c r="K23" s="36"/>
      <c r="L23" s="61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6.96" customHeight="1">
      <c r="A24" s="36"/>
      <c r="B24" s="42"/>
      <c r="C24" s="36"/>
      <c r="D24" s="36"/>
      <c r="E24" s="36"/>
      <c r="F24" s="36"/>
      <c r="G24" s="36"/>
      <c r="H24" s="36"/>
      <c r="I24" s="152"/>
      <c r="J24" s="36"/>
      <c r="K24" s="36"/>
      <c r="L24" s="61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12" customHeight="1">
      <c r="A25" s="36"/>
      <c r="B25" s="42"/>
      <c r="C25" s="36"/>
      <c r="D25" s="150" t="s">
        <v>30</v>
      </c>
      <c r="E25" s="36"/>
      <c r="F25" s="36"/>
      <c r="G25" s="36"/>
      <c r="H25" s="36"/>
      <c r="I25" s="154" t="s">
        <v>24</v>
      </c>
      <c r="J25" s="139" t="str">
        <f>IF('Rekapitulace stavby'!AN19="","",'Rekapitulace stavby'!AN19)</f>
        <v/>
      </c>
      <c r="K25" s="36"/>
      <c r="L25" s="61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8" customHeight="1">
      <c r="A26" s="36"/>
      <c r="B26" s="42"/>
      <c r="C26" s="36"/>
      <c r="D26" s="36"/>
      <c r="E26" s="139" t="str">
        <f>IF('Rekapitulace stavby'!E20="","",'Rekapitulace stavby'!E20)</f>
        <v xml:space="preserve"> </v>
      </c>
      <c r="F26" s="36"/>
      <c r="G26" s="36"/>
      <c r="H26" s="36"/>
      <c r="I26" s="154" t="s">
        <v>25</v>
      </c>
      <c r="J26" s="139" t="str">
        <f>IF('Rekapitulace stavby'!AN20="","",'Rekapitulace stavby'!AN20)</f>
        <v/>
      </c>
      <c r="K26" s="36"/>
      <c r="L26" s="61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2" customFormat="1" ht="6.96" customHeight="1">
      <c r="A27" s="36"/>
      <c r="B27" s="42"/>
      <c r="C27" s="36"/>
      <c r="D27" s="36"/>
      <c r="E27" s="36"/>
      <c r="F27" s="36"/>
      <c r="G27" s="36"/>
      <c r="H27" s="36"/>
      <c r="I27" s="152"/>
      <c r="J27" s="36"/>
      <c r="K27" s="36"/>
      <c r="L27" s="61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s="2" customFormat="1" ht="12" customHeight="1">
      <c r="A28" s="36"/>
      <c r="B28" s="42"/>
      <c r="C28" s="36"/>
      <c r="D28" s="150" t="s">
        <v>31</v>
      </c>
      <c r="E28" s="36"/>
      <c r="F28" s="36"/>
      <c r="G28" s="36"/>
      <c r="H28" s="36"/>
      <c r="I28" s="152"/>
      <c r="J28" s="36"/>
      <c r="K28" s="36"/>
      <c r="L28" s="61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8" customFormat="1" ht="16.5" customHeight="1">
      <c r="A29" s="159"/>
      <c r="B29" s="160"/>
      <c r="C29" s="159"/>
      <c r="D29" s="159"/>
      <c r="E29" s="161" t="s">
        <v>1</v>
      </c>
      <c r="F29" s="161"/>
      <c r="G29" s="161"/>
      <c r="H29" s="161"/>
      <c r="I29" s="162"/>
      <c r="J29" s="159"/>
      <c r="K29" s="159"/>
      <c r="L29" s="163"/>
      <c r="S29" s="159"/>
      <c r="T29" s="159"/>
      <c r="U29" s="159"/>
      <c r="V29" s="159"/>
      <c r="W29" s="159"/>
      <c r="X29" s="159"/>
      <c r="Y29" s="159"/>
      <c r="Z29" s="159"/>
      <c r="AA29" s="159"/>
      <c r="AB29" s="159"/>
      <c r="AC29" s="159"/>
      <c r="AD29" s="159"/>
      <c r="AE29" s="159"/>
    </row>
    <row r="30" s="2" customFormat="1" ht="6.96" customHeight="1">
      <c r="A30" s="36"/>
      <c r="B30" s="42"/>
      <c r="C30" s="36"/>
      <c r="D30" s="36"/>
      <c r="E30" s="36"/>
      <c r="F30" s="36"/>
      <c r="G30" s="36"/>
      <c r="H30" s="36"/>
      <c r="I30" s="152"/>
      <c r="J30" s="36"/>
      <c r="K30" s="36"/>
      <c r="L30" s="61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64"/>
      <c r="E31" s="164"/>
      <c r="F31" s="164"/>
      <c r="G31" s="164"/>
      <c r="H31" s="164"/>
      <c r="I31" s="165"/>
      <c r="J31" s="164"/>
      <c r="K31" s="164"/>
      <c r="L31" s="61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25.44" customHeight="1">
      <c r="A32" s="36"/>
      <c r="B32" s="42"/>
      <c r="C32" s="36"/>
      <c r="D32" s="166" t="s">
        <v>32</v>
      </c>
      <c r="E32" s="36"/>
      <c r="F32" s="36"/>
      <c r="G32" s="36"/>
      <c r="H32" s="36"/>
      <c r="I32" s="152"/>
      <c r="J32" s="167">
        <f>ROUND(J120, 2)</f>
        <v>0</v>
      </c>
      <c r="K32" s="36"/>
      <c r="L32" s="61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6.96" customHeight="1">
      <c r="A33" s="36"/>
      <c r="B33" s="42"/>
      <c r="C33" s="36"/>
      <c r="D33" s="164"/>
      <c r="E33" s="164"/>
      <c r="F33" s="164"/>
      <c r="G33" s="164"/>
      <c r="H33" s="164"/>
      <c r="I33" s="165"/>
      <c r="J33" s="164"/>
      <c r="K33" s="164"/>
      <c r="L33" s="61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36"/>
      <c r="F34" s="168" t="s">
        <v>34</v>
      </c>
      <c r="G34" s="36"/>
      <c r="H34" s="36"/>
      <c r="I34" s="169" t="s">
        <v>33</v>
      </c>
      <c r="J34" s="168" t="s">
        <v>35</v>
      </c>
      <c r="K34" s="36"/>
      <c r="L34" s="61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="2" customFormat="1" ht="14.4" customHeight="1">
      <c r="A35" s="36"/>
      <c r="B35" s="42"/>
      <c r="C35" s="36"/>
      <c r="D35" s="170" t="s">
        <v>36</v>
      </c>
      <c r="E35" s="150" t="s">
        <v>37</v>
      </c>
      <c r="F35" s="171">
        <f>ROUND((SUM(BE120:BE124)),  2)</f>
        <v>0</v>
      </c>
      <c r="G35" s="36"/>
      <c r="H35" s="36"/>
      <c r="I35" s="172">
        <v>0.20999999999999999</v>
      </c>
      <c r="J35" s="171">
        <f>ROUND(((SUM(BE120:BE124))*I35),  2)</f>
        <v>0</v>
      </c>
      <c r="K35" s="36"/>
      <c r="L35" s="61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="2" customFormat="1" ht="14.4" customHeight="1">
      <c r="A36" s="36"/>
      <c r="B36" s="42"/>
      <c r="C36" s="36"/>
      <c r="D36" s="36"/>
      <c r="E36" s="150" t="s">
        <v>38</v>
      </c>
      <c r="F36" s="171">
        <f>ROUND((SUM(BF120:BF124)),  2)</f>
        <v>0</v>
      </c>
      <c r="G36" s="36"/>
      <c r="H36" s="36"/>
      <c r="I36" s="172">
        <v>0.14999999999999999</v>
      </c>
      <c r="J36" s="171">
        <f>ROUND(((SUM(BF120:BF124))*I36),  2)</f>
        <v>0</v>
      </c>
      <c r="K36" s="36"/>
      <c r="L36" s="61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50" t="s">
        <v>39</v>
      </c>
      <c r="F37" s="171">
        <f>ROUND((SUM(BG120:BG124)),  2)</f>
        <v>0</v>
      </c>
      <c r="G37" s="36"/>
      <c r="H37" s="36"/>
      <c r="I37" s="172">
        <v>0.20999999999999999</v>
      </c>
      <c r="J37" s="171">
        <f>0</f>
        <v>0</v>
      </c>
      <c r="K37" s="36"/>
      <c r="L37" s="61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hidden="1" s="2" customFormat="1" ht="14.4" customHeight="1">
      <c r="A38" s="36"/>
      <c r="B38" s="42"/>
      <c r="C38" s="36"/>
      <c r="D38" s="36"/>
      <c r="E38" s="150" t="s">
        <v>40</v>
      </c>
      <c r="F38" s="171">
        <f>ROUND((SUM(BH120:BH124)),  2)</f>
        <v>0</v>
      </c>
      <c r="G38" s="36"/>
      <c r="H38" s="36"/>
      <c r="I38" s="172">
        <v>0.14999999999999999</v>
      </c>
      <c r="J38" s="171">
        <f>0</f>
        <v>0</v>
      </c>
      <c r="K38" s="36"/>
      <c r="L38" s="61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hidden="1" s="2" customFormat="1" ht="14.4" customHeight="1">
      <c r="A39" s="36"/>
      <c r="B39" s="42"/>
      <c r="C39" s="36"/>
      <c r="D39" s="36"/>
      <c r="E39" s="150" t="s">
        <v>41</v>
      </c>
      <c r="F39" s="171">
        <f>ROUND((SUM(BI120:BI124)),  2)</f>
        <v>0</v>
      </c>
      <c r="G39" s="36"/>
      <c r="H39" s="36"/>
      <c r="I39" s="172">
        <v>0</v>
      </c>
      <c r="J39" s="171">
        <f>0</f>
        <v>0</v>
      </c>
      <c r="K39" s="36"/>
      <c r="L39" s="61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6.96" customHeight="1">
      <c r="A40" s="36"/>
      <c r="B40" s="42"/>
      <c r="C40" s="36"/>
      <c r="D40" s="36"/>
      <c r="E40" s="36"/>
      <c r="F40" s="36"/>
      <c r="G40" s="36"/>
      <c r="H40" s="36"/>
      <c r="I40" s="152"/>
      <c r="J40" s="36"/>
      <c r="K40" s="36"/>
      <c r="L40" s="61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2" customFormat="1" ht="25.44" customHeight="1">
      <c r="A41" s="36"/>
      <c r="B41" s="42"/>
      <c r="C41" s="173"/>
      <c r="D41" s="174" t="s">
        <v>42</v>
      </c>
      <c r="E41" s="175"/>
      <c r="F41" s="175"/>
      <c r="G41" s="176" t="s">
        <v>43</v>
      </c>
      <c r="H41" s="177" t="s">
        <v>44</v>
      </c>
      <c r="I41" s="178"/>
      <c r="J41" s="179">
        <f>SUM(J32:J39)</f>
        <v>0</v>
      </c>
      <c r="K41" s="180"/>
      <c r="L41" s="61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s="2" customFormat="1" ht="14.4" customHeight="1">
      <c r="A42" s="36"/>
      <c r="B42" s="42"/>
      <c r="C42" s="36"/>
      <c r="D42" s="36"/>
      <c r="E42" s="36"/>
      <c r="F42" s="36"/>
      <c r="G42" s="36"/>
      <c r="H42" s="36"/>
      <c r="I42" s="152"/>
      <c r="J42" s="36"/>
      <c r="K42" s="36"/>
      <c r="L42" s="61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3" s="1" customFormat="1" ht="14.4" customHeight="1">
      <c r="B43" s="18"/>
      <c r="I43" s="144"/>
      <c r="L43" s="18"/>
    </row>
    <row r="44" s="1" customFormat="1" ht="14.4" customHeight="1">
      <c r="B44" s="18"/>
      <c r="I44" s="144"/>
      <c r="L44" s="18"/>
    </row>
    <row r="45" s="1" customFormat="1" ht="14.4" customHeight="1">
      <c r="B45" s="18"/>
      <c r="I45" s="144"/>
      <c r="L45" s="18"/>
    </row>
    <row r="46" s="1" customFormat="1" ht="14.4" customHeight="1">
      <c r="B46" s="18"/>
      <c r="I46" s="144"/>
      <c r="L46" s="18"/>
    </row>
    <row r="47" s="1" customFormat="1" ht="14.4" customHeight="1">
      <c r="B47" s="18"/>
      <c r="I47" s="144"/>
      <c r="L47" s="18"/>
    </row>
    <row r="48" s="1" customFormat="1" ht="14.4" customHeight="1">
      <c r="B48" s="18"/>
      <c r="I48" s="144"/>
      <c r="L48" s="18"/>
    </row>
    <row r="49" s="2" customFormat="1" ht="14.4" customHeight="1">
      <c r="B49" s="61"/>
      <c r="D49" s="181" t="s">
        <v>45</v>
      </c>
      <c r="E49" s="182"/>
      <c r="F49" s="182"/>
      <c r="G49" s="181" t="s">
        <v>46</v>
      </c>
      <c r="H49" s="182"/>
      <c r="I49" s="183"/>
      <c r="J49" s="182"/>
      <c r="K49" s="182"/>
      <c r="L49" s="61"/>
    </row>
    <row r="50">
      <c r="B50" s="18"/>
      <c r="L50" s="18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 s="2" customFormat="1">
      <c r="A60" s="36"/>
      <c r="B60" s="42"/>
      <c r="C60" s="36"/>
      <c r="D60" s="184" t="s">
        <v>47</v>
      </c>
      <c r="E60" s="185"/>
      <c r="F60" s="186" t="s">
        <v>48</v>
      </c>
      <c r="G60" s="184" t="s">
        <v>47</v>
      </c>
      <c r="H60" s="185"/>
      <c r="I60" s="187"/>
      <c r="J60" s="188" t="s">
        <v>48</v>
      </c>
      <c r="K60" s="185"/>
      <c r="L60" s="61"/>
      <c r="S60" s="36"/>
      <c r="T60" s="36"/>
      <c r="U60" s="36"/>
      <c r="V60" s="36"/>
      <c r="W60" s="36"/>
      <c r="X60" s="36"/>
      <c r="Y60" s="36"/>
      <c r="Z60" s="36"/>
      <c r="AA60" s="36"/>
      <c r="AB60" s="36"/>
      <c r="AC60" s="36"/>
      <c r="AD60" s="36"/>
      <c r="AE60" s="36"/>
    </row>
    <row r="61">
      <c r="B61" s="18"/>
      <c r="L61" s="18"/>
    </row>
    <row r="62">
      <c r="B62" s="18"/>
      <c r="L62" s="18"/>
    </row>
    <row r="63">
      <c r="B63" s="18"/>
      <c r="L63" s="18"/>
    </row>
    <row r="64" s="2" customFormat="1">
      <c r="A64" s="36"/>
      <c r="B64" s="42"/>
      <c r="C64" s="36"/>
      <c r="D64" s="181" t="s">
        <v>49</v>
      </c>
      <c r="E64" s="189"/>
      <c r="F64" s="189"/>
      <c r="G64" s="181" t="s">
        <v>50</v>
      </c>
      <c r="H64" s="189"/>
      <c r="I64" s="190"/>
      <c r="J64" s="189"/>
      <c r="K64" s="189"/>
      <c r="L64" s="61"/>
      <c r="S64" s="36"/>
      <c r="T64" s="36"/>
      <c r="U64" s="36"/>
      <c r="V64" s="36"/>
      <c r="W64" s="36"/>
      <c r="X64" s="36"/>
      <c r="Y64" s="36"/>
      <c r="Z64" s="36"/>
      <c r="AA64" s="36"/>
      <c r="AB64" s="36"/>
      <c r="AC64" s="36"/>
      <c r="AD64" s="36"/>
      <c r="AE64" s="36"/>
    </row>
    <row r="65">
      <c r="B65" s="18"/>
      <c r="L65" s="18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 s="2" customFormat="1">
      <c r="A75" s="36"/>
      <c r="B75" s="42"/>
      <c r="C75" s="36"/>
      <c r="D75" s="184" t="s">
        <v>47</v>
      </c>
      <c r="E75" s="185"/>
      <c r="F75" s="186" t="s">
        <v>48</v>
      </c>
      <c r="G75" s="184" t="s">
        <v>47</v>
      </c>
      <c r="H75" s="185"/>
      <c r="I75" s="187"/>
      <c r="J75" s="188" t="s">
        <v>48</v>
      </c>
      <c r="K75" s="185"/>
      <c r="L75" s="61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="2" customFormat="1" ht="14.4" customHeight="1">
      <c r="A76" s="36"/>
      <c r="B76" s="191"/>
      <c r="C76" s="192"/>
      <c r="D76" s="192"/>
      <c r="E76" s="192"/>
      <c r="F76" s="192"/>
      <c r="G76" s="192"/>
      <c r="H76" s="192"/>
      <c r="I76" s="193"/>
      <c r="J76" s="192"/>
      <c r="K76" s="192"/>
      <c r="L76" s="61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80" s="2" customFormat="1" ht="6.96" customHeight="1">
      <c r="A80" s="36"/>
      <c r="B80" s="194"/>
      <c r="C80" s="195"/>
      <c r="D80" s="195"/>
      <c r="E80" s="195"/>
      <c r="F80" s="195"/>
      <c r="G80" s="195"/>
      <c r="H80" s="195"/>
      <c r="I80" s="196"/>
      <c r="J80" s="195"/>
      <c r="K80" s="195"/>
      <c r="L80" s="61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="2" customFormat="1" ht="24.96" customHeight="1">
      <c r="A81" s="36"/>
      <c r="B81" s="37"/>
      <c r="C81" s="21" t="s">
        <v>184</v>
      </c>
      <c r="D81" s="38"/>
      <c r="E81" s="38"/>
      <c r="F81" s="38"/>
      <c r="G81" s="38"/>
      <c r="H81" s="38"/>
      <c r="I81" s="152"/>
      <c r="J81" s="38"/>
      <c r="K81" s="38"/>
      <c r="L81" s="61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6.96" customHeight="1">
      <c r="A82" s="36"/>
      <c r="B82" s="37"/>
      <c r="C82" s="38"/>
      <c r="D82" s="38"/>
      <c r="E82" s="38"/>
      <c r="F82" s="38"/>
      <c r="G82" s="38"/>
      <c r="H82" s="38"/>
      <c r="I82" s="152"/>
      <c r="J82" s="38"/>
      <c r="K82" s="38"/>
      <c r="L82" s="61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12" customHeight="1">
      <c r="A83" s="36"/>
      <c r="B83" s="37"/>
      <c r="C83" s="30" t="s">
        <v>15</v>
      </c>
      <c r="D83" s="38"/>
      <c r="E83" s="38"/>
      <c r="F83" s="38"/>
      <c r="G83" s="38"/>
      <c r="H83" s="38"/>
      <c r="I83" s="152"/>
      <c r="J83" s="38"/>
      <c r="K83" s="38"/>
      <c r="L83" s="61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6.5" customHeight="1">
      <c r="A84" s="36"/>
      <c r="B84" s="37"/>
      <c r="C84" s="38"/>
      <c r="D84" s="38"/>
      <c r="E84" s="197" t="str">
        <f>E7</f>
        <v>,,Úprava projektové dokumentace na stavbu Modernizace silnice II/298 Býšť - hranice kraje, km 9,700</v>
      </c>
      <c r="F84" s="30"/>
      <c r="G84" s="30"/>
      <c r="H84" s="30"/>
      <c r="I84" s="152"/>
      <c r="J84" s="38"/>
      <c r="K84" s="38"/>
      <c r="L84" s="61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1" customFormat="1" ht="12" customHeight="1">
      <c r="B85" s="19"/>
      <c r="C85" s="30" t="s">
        <v>178</v>
      </c>
      <c r="D85" s="20"/>
      <c r="E85" s="20"/>
      <c r="F85" s="20"/>
      <c r="G85" s="20"/>
      <c r="H85" s="20"/>
      <c r="I85" s="144"/>
      <c r="J85" s="20"/>
      <c r="K85" s="20"/>
      <c r="L85" s="18"/>
    </row>
    <row r="86" s="2" customFormat="1" ht="16.5" customHeight="1">
      <c r="A86" s="36"/>
      <c r="B86" s="37"/>
      <c r="C86" s="38"/>
      <c r="D86" s="38"/>
      <c r="E86" s="197" t="s">
        <v>1288</v>
      </c>
      <c r="F86" s="38"/>
      <c r="G86" s="38"/>
      <c r="H86" s="38"/>
      <c r="I86" s="152"/>
      <c r="J86" s="38"/>
      <c r="K86" s="38"/>
      <c r="L86" s="61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="2" customFormat="1" ht="12" customHeight="1">
      <c r="A87" s="36"/>
      <c r="B87" s="37"/>
      <c r="C87" s="30" t="s">
        <v>302</v>
      </c>
      <c r="D87" s="38"/>
      <c r="E87" s="38"/>
      <c r="F87" s="38"/>
      <c r="G87" s="38"/>
      <c r="H87" s="38"/>
      <c r="I87" s="152"/>
      <c r="J87" s="38"/>
      <c r="K87" s="38"/>
      <c r="L87" s="61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2" customFormat="1" ht="16.5" customHeight="1">
      <c r="A88" s="36"/>
      <c r="B88" s="37"/>
      <c r="C88" s="38"/>
      <c r="D88" s="38"/>
      <c r="E88" s="74" t="str">
        <f>E11</f>
        <v>SO 181.3 - Provizorní dopravní značení úsek 3 - způsobilé výdaje na vedlejší aktivity projektu</v>
      </c>
      <c r="F88" s="38"/>
      <c r="G88" s="38"/>
      <c r="H88" s="38"/>
      <c r="I88" s="152"/>
      <c r="J88" s="38"/>
      <c r="K88" s="38"/>
      <c r="L88" s="61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="2" customFormat="1" ht="6.96" customHeight="1">
      <c r="A89" s="36"/>
      <c r="B89" s="37"/>
      <c r="C89" s="38"/>
      <c r="D89" s="38"/>
      <c r="E89" s="38"/>
      <c r="F89" s="38"/>
      <c r="G89" s="38"/>
      <c r="H89" s="38"/>
      <c r="I89" s="152"/>
      <c r="J89" s="38"/>
      <c r="K89" s="38"/>
      <c r="L89" s="61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="2" customFormat="1" ht="12" customHeight="1">
      <c r="A90" s="36"/>
      <c r="B90" s="37"/>
      <c r="C90" s="30" t="s">
        <v>19</v>
      </c>
      <c r="D90" s="38"/>
      <c r="E90" s="38"/>
      <c r="F90" s="25" t="str">
        <f>F14</f>
        <v xml:space="preserve"> </v>
      </c>
      <c r="G90" s="38"/>
      <c r="H90" s="38"/>
      <c r="I90" s="154" t="s">
        <v>21</v>
      </c>
      <c r="J90" s="77" t="str">
        <f>IF(J14="","",J14)</f>
        <v>7. 11. 2019</v>
      </c>
      <c r="K90" s="38"/>
      <c r="L90" s="61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="2" customFormat="1" ht="6.96" customHeight="1">
      <c r="A91" s="36"/>
      <c r="B91" s="37"/>
      <c r="C91" s="38"/>
      <c r="D91" s="38"/>
      <c r="E91" s="38"/>
      <c r="F91" s="38"/>
      <c r="G91" s="38"/>
      <c r="H91" s="38"/>
      <c r="I91" s="152"/>
      <c r="J91" s="38"/>
      <c r="K91" s="38"/>
      <c r="L91" s="61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="2" customFormat="1" ht="15.15" customHeight="1">
      <c r="A92" s="36"/>
      <c r="B92" s="37"/>
      <c r="C92" s="30" t="s">
        <v>23</v>
      </c>
      <c r="D92" s="38"/>
      <c r="E92" s="38"/>
      <c r="F92" s="25" t="str">
        <f>E17</f>
        <v xml:space="preserve"> </v>
      </c>
      <c r="G92" s="38"/>
      <c r="H92" s="38"/>
      <c r="I92" s="154" t="s">
        <v>28</v>
      </c>
      <c r="J92" s="34" t="str">
        <f>E23</f>
        <v xml:space="preserve"> </v>
      </c>
      <c r="K92" s="38"/>
      <c r="L92" s="61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="2" customFormat="1" ht="15.15" customHeight="1">
      <c r="A93" s="36"/>
      <c r="B93" s="37"/>
      <c r="C93" s="30" t="s">
        <v>26</v>
      </c>
      <c r="D93" s="38"/>
      <c r="E93" s="38"/>
      <c r="F93" s="25" t="str">
        <f>IF(E20="","",E20)</f>
        <v>Vyplň údaj</v>
      </c>
      <c r="G93" s="38"/>
      <c r="H93" s="38"/>
      <c r="I93" s="154" t="s">
        <v>30</v>
      </c>
      <c r="J93" s="34" t="str">
        <f>E26</f>
        <v xml:space="preserve"> </v>
      </c>
      <c r="K93" s="38"/>
      <c r="L93" s="61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="2" customFormat="1" ht="10.32" customHeight="1">
      <c r="A94" s="36"/>
      <c r="B94" s="37"/>
      <c r="C94" s="38"/>
      <c r="D94" s="38"/>
      <c r="E94" s="38"/>
      <c r="F94" s="38"/>
      <c r="G94" s="38"/>
      <c r="H94" s="38"/>
      <c r="I94" s="152"/>
      <c r="J94" s="38"/>
      <c r="K94" s="38"/>
      <c r="L94" s="61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="2" customFormat="1" ht="29.28" customHeight="1">
      <c r="A95" s="36"/>
      <c r="B95" s="37"/>
      <c r="C95" s="198" t="s">
        <v>185</v>
      </c>
      <c r="D95" s="199"/>
      <c r="E95" s="199"/>
      <c r="F95" s="199"/>
      <c r="G95" s="199"/>
      <c r="H95" s="199"/>
      <c r="I95" s="200"/>
      <c r="J95" s="201" t="s">
        <v>186</v>
      </c>
      <c r="K95" s="199"/>
      <c r="L95" s="61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="2" customFormat="1" ht="10.32" customHeight="1">
      <c r="A96" s="36"/>
      <c r="B96" s="37"/>
      <c r="C96" s="38"/>
      <c r="D96" s="38"/>
      <c r="E96" s="38"/>
      <c r="F96" s="38"/>
      <c r="G96" s="38"/>
      <c r="H96" s="38"/>
      <c r="I96" s="152"/>
      <c r="J96" s="38"/>
      <c r="K96" s="38"/>
      <c r="L96" s="61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</row>
    <row r="97" s="2" customFormat="1" ht="22.8" customHeight="1">
      <c r="A97" s="36"/>
      <c r="B97" s="37"/>
      <c r="C97" s="202" t="s">
        <v>187</v>
      </c>
      <c r="D97" s="38"/>
      <c r="E97" s="38"/>
      <c r="F97" s="38"/>
      <c r="G97" s="38"/>
      <c r="H97" s="38"/>
      <c r="I97" s="152"/>
      <c r="J97" s="108">
        <f>J120</f>
        <v>0</v>
      </c>
      <c r="K97" s="38"/>
      <c r="L97" s="61"/>
      <c r="S97" s="36"/>
      <c r="T97" s="36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U97" s="15" t="s">
        <v>82</v>
      </c>
    </row>
    <row r="98" s="9" customFormat="1" ht="24.96" customHeight="1">
      <c r="A98" s="9"/>
      <c r="B98" s="203"/>
      <c r="C98" s="204"/>
      <c r="D98" s="205" t="s">
        <v>188</v>
      </c>
      <c r="E98" s="206"/>
      <c r="F98" s="206"/>
      <c r="G98" s="206"/>
      <c r="H98" s="206"/>
      <c r="I98" s="207"/>
      <c r="J98" s="208">
        <f>J121</f>
        <v>0</v>
      </c>
      <c r="K98" s="204"/>
      <c r="L98" s="209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2" customFormat="1" ht="21.84" customHeight="1">
      <c r="A99" s="36"/>
      <c r="B99" s="37"/>
      <c r="C99" s="38"/>
      <c r="D99" s="38"/>
      <c r="E99" s="38"/>
      <c r="F99" s="38"/>
      <c r="G99" s="38"/>
      <c r="H99" s="38"/>
      <c r="I99" s="152"/>
      <c r="J99" s="38"/>
      <c r="K99" s="38"/>
      <c r="L99" s="61"/>
      <c r="S99" s="36"/>
      <c r="T99" s="36"/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</row>
    <row r="100" s="2" customFormat="1" ht="6.96" customHeight="1">
      <c r="A100" s="36"/>
      <c r="B100" s="64"/>
      <c r="C100" s="65"/>
      <c r="D100" s="65"/>
      <c r="E100" s="65"/>
      <c r="F100" s="65"/>
      <c r="G100" s="65"/>
      <c r="H100" s="65"/>
      <c r="I100" s="193"/>
      <c r="J100" s="65"/>
      <c r="K100" s="65"/>
      <c r="L100" s="61"/>
      <c r="S100" s="36"/>
      <c r="T100" s="36"/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</row>
    <row r="104" s="2" customFormat="1" ht="6.96" customHeight="1">
      <c r="A104" s="36"/>
      <c r="B104" s="66"/>
      <c r="C104" s="67"/>
      <c r="D104" s="67"/>
      <c r="E104" s="67"/>
      <c r="F104" s="67"/>
      <c r="G104" s="67"/>
      <c r="H104" s="67"/>
      <c r="I104" s="196"/>
      <c r="J104" s="67"/>
      <c r="K104" s="67"/>
      <c r="L104" s="61"/>
      <c r="S104" s="36"/>
      <c r="T104" s="36"/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</row>
    <row r="105" s="2" customFormat="1" ht="24.96" customHeight="1">
      <c r="A105" s="36"/>
      <c r="B105" s="37"/>
      <c r="C105" s="21" t="s">
        <v>189</v>
      </c>
      <c r="D105" s="38"/>
      <c r="E105" s="38"/>
      <c r="F105" s="38"/>
      <c r="G105" s="38"/>
      <c r="H105" s="38"/>
      <c r="I105" s="152"/>
      <c r="J105" s="38"/>
      <c r="K105" s="38"/>
      <c r="L105" s="61"/>
      <c r="S105" s="36"/>
      <c r="T105" s="36"/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</row>
    <row r="106" s="2" customFormat="1" ht="6.96" customHeight="1">
      <c r="A106" s="36"/>
      <c r="B106" s="37"/>
      <c r="C106" s="38"/>
      <c r="D106" s="38"/>
      <c r="E106" s="38"/>
      <c r="F106" s="38"/>
      <c r="G106" s="38"/>
      <c r="H106" s="38"/>
      <c r="I106" s="152"/>
      <c r="J106" s="38"/>
      <c r="K106" s="38"/>
      <c r="L106" s="61"/>
      <c r="S106" s="36"/>
      <c r="T106" s="36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</row>
    <row r="107" s="2" customFormat="1" ht="12" customHeight="1">
      <c r="A107" s="36"/>
      <c r="B107" s="37"/>
      <c r="C107" s="30" t="s">
        <v>15</v>
      </c>
      <c r="D107" s="38"/>
      <c r="E107" s="38"/>
      <c r="F107" s="38"/>
      <c r="G107" s="38"/>
      <c r="H107" s="38"/>
      <c r="I107" s="152"/>
      <c r="J107" s="38"/>
      <c r="K107" s="38"/>
      <c r="L107" s="61"/>
      <c r="S107" s="36"/>
      <c r="T107" s="36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</row>
    <row r="108" s="2" customFormat="1" ht="16.5" customHeight="1">
      <c r="A108" s="36"/>
      <c r="B108" s="37"/>
      <c r="C108" s="38"/>
      <c r="D108" s="38"/>
      <c r="E108" s="197" t="str">
        <f>E7</f>
        <v>,,Úprava projektové dokumentace na stavbu Modernizace silnice II/298 Býšť - hranice kraje, km 9,700</v>
      </c>
      <c r="F108" s="30"/>
      <c r="G108" s="30"/>
      <c r="H108" s="30"/>
      <c r="I108" s="152"/>
      <c r="J108" s="38"/>
      <c r="K108" s="38"/>
      <c r="L108" s="61"/>
      <c r="S108" s="36"/>
      <c r="T108" s="36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</row>
    <row r="109" s="1" customFormat="1" ht="12" customHeight="1">
      <c r="B109" s="19"/>
      <c r="C109" s="30" t="s">
        <v>178</v>
      </c>
      <c r="D109" s="20"/>
      <c r="E109" s="20"/>
      <c r="F109" s="20"/>
      <c r="G109" s="20"/>
      <c r="H109" s="20"/>
      <c r="I109" s="144"/>
      <c r="J109" s="20"/>
      <c r="K109" s="20"/>
      <c r="L109" s="18"/>
    </row>
    <row r="110" s="2" customFormat="1" ht="16.5" customHeight="1">
      <c r="A110" s="36"/>
      <c r="B110" s="37"/>
      <c r="C110" s="38"/>
      <c r="D110" s="38"/>
      <c r="E110" s="197" t="s">
        <v>1288</v>
      </c>
      <c r="F110" s="38"/>
      <c r="G110" s="38"/>
      <c r="H110" s="38"/>
      <c r="I110" s="152"/>
      <c r="J110" s="38"/>
      <c r="K110" s="38"/>
      <c r="L110" s="61"/>
      <c r="S110" s="36"/>
      <c r="T110" s="36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</row>
    <row r="111" s="2" customFormat="1" ht="12" customHeight="1">
      <c r="A111" s="36"/>
      <c r="B111" s="37"/>
      <c r="C111" s="30" t="s">
        <v>302</v>
      </c>
      <c r="D111" s="38"/>
      <c r="E111" s="38"/>
      <c r="F111" s="38"/>
      <c r="G111" s="38"/>
      <c r="H111" s="38"/>
      <c r="I111" s="152"/>
      <c r="J111" s="38"/>
      <c r="K111" s="38"/>
      <c r="L111" s="61"/>
      <c r="S111" s="36"/>
      <c r="T111" s="36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</row>
    <row r="112" s="2" customFormat="1" ht="16.5" customHeight="1">
      <c r="A112" s="36"/>
      <c r="B112" s="37"/>
      <c r="C112" s="38"/>
      <c r="D112" s="38"/>
      <c r="E112" s="74" t="str">
        <f>E11</f>
        <v>SO 181.3 - Provizorní dopravní značení úsek 3 - způsobilé výdaje na vedlejší aktivity projektu</v>
      </c>
      <c r="F112" s="38"/>
      <c r="G112" s="38"/>
      <c r="H112" s="38"/>
      <c r="I112" s="152"/>
      <c r="J112" s="38"/>
      <c r="K112" s="38"/>
      <c r="L112" s="61"/>
      <c r="S112" s="36"/>
      <c r="T112" s="36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</row>
    <row r="113" s="2" customFormat="1" ht="6.96" customHeight="1">
      <c r="A113" s="36"/>
      <c r="B113" s="37"/>
      <c r="C113" s="38"/>
      <c r="D113" s="38"/>
      <c r="E113" s="38"/>
      <c r="F113" s="38"/>
      <c r="G113" s="38"/>
      <c r="H113" s="38"/>
      <c r="I113" s="152"/>
      <c r="J113" s="38"/>
      <c r="K113" s="38"/>
      <c r="L113" s="61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</row>
    <row r="114" s="2" customFormat="1" ht="12" customHeight="1">
      <c r="A114" s="36"/>
      <c r="B114" s="37"/>
      <c r="C114" s="30" t="s">
        <v>19</v>
      </c>
      <c r="D114" s="38"/>
      <c r="E114" s="38"/>
      <c r="F114" s="25" t="str">
        <f>F14</f>
        <v xml:space="preserve"> </v>
      </c>
      <c r="G114" s="38"/>
      <c r="H114" s="38"/>
      <c r="I114" s="154" t="s">
        <v>21</v>
      </c>
      <c r="J114" s="77" t="str">
        <f>IF(J14="","",J14)</f>
        <v>7. 11. 2019</v>
      </c>
      <c r="K114" s="38"/>
      <c r="L114" s="61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</row>
    <row r="115" s="2" customFormat="1" ht="6.96" customHeight="1">
      <c r="A115" s="36"/>
      <c r="B115" s="37"/>
      <c r="C115" s="38"/>
      <c r="D115" s="38"/>
      <c r="E115" s="38"/>
      <c r="F115" s="38"/>
      <c r="G115" s="38"/>
      <c r="H115" s="38"/>
      <c r="I115" s="152"/>
      <c r="J115" s="38"/>
      <c r="K115" s="38"/>
      <c r="L115" s="61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</row>
    <row r="116" s="2" customFormat="1" ht="15.15" customHeight="1">
      <c r="A116" s="36"/>
      <c r="B116" s="37"/>
      <c r="C116" s="30" t="s">
        <v>23</v>
      </c>
      <c r="D116" s="38"/>
      <c r="E116" s="38"/>
      <c r="F116" s="25" t="str">
        <f>E17</f>
        <v xml:space="preserve"> </v>
      </c>
      <c r="G116" s="38"/>
      <c r="H116" s="38"/>
      <c r="I116" s="154" t="s">
        <v>28</v>
      </c>
      <c r="J116" s="34" t="str">
        <f>E23</f>
        <v xml:space="preserve"> </v>
      </c>
      <c r="K116" s="38"/>
      <c r="L116" s="61"/>
      <c r="S116" s="36"/>
      <c r="T116" s="36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</row>
    <row r="117" s="2" customFormat="1" ht="15.15" customHeight="1">
      <c r="A117" s="36"/>
      <c r="B117" s="37"/>
      <c r="C117" s="30" t="s">
        <v>26</v>
      </c>
      <c r="D117" s="38"/>
      <c r="E117" s="38"/>
      <c r="F117" s="25" t="str">
        <f>IF(E20="","",E20)</f>
        <v>Vyplň údaj</v>
      </c>
      <c r="G117" s="38"/>
      <c r="H117" s="38"/>
      <c r="I117" s="154" t="s">
        <v>30</v>
      </c>
      <c r="J117" s="34" t="str">
        <f>E26</f>
        <v xml:space="preserve"> </v>
      </c>
      <c r="K117" s="38"/>
      <c r="L117" s="61"/>
      <c r="S117" s="36"/>
      <c r="T117" s="36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</row>
    <row r="118" s="2" customFormat="1" ht="10.32" customHeight="1">
      <c r="A118" s="36"/>
      <c r="B118" s="37"/>
      <c r="C118" s="38"/>
      <c r="D118" s="38"/>
      <c r="E118" s="38"/>
      <c r="F118" s="38"/>
      <c r="G118" s="38"/>
      <c r="H118" s="38"/>
      <c r="I118" s="152"/>
      <c r="J118" s="38"/>
      <c r="K118" s="38"/>
      <c r="L118" s="61"/>
      <c r="S118" s="36"/>
      <c r="T118" s="36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</row>
    <row r="119" s="10" customFormat="1" ht="29.28" customHeight="1">
      <c r="A119" s="210"/>
      <c r="B119" s="211"/>
      <c r="C119" s="212" t="s">
        <v>190</v>
      </c>
      <c r="D119" s="213" t="s">
        <v>57</v>
      </c>
      <c r="E119" s="213" t="s">
        <v>53</v>
      </c>
      <c r="F119" s="213" t="s">
        <v>54</v>
      </c>
      <c r="G119" s="213" t="s">
        <v>191</v>
      </c>
      <c r="H119" s="213" t="s">
        <v>192</v>
      </c>
      <c r="I119" s="214" t="s">
        <v>193</v>
      </c>
      <c r="J119" s="213" t="s">
        <v>186</v>
      </c>
      <c r="K119" s="215" t="s">
        <v>194</v>
      </c>
      <c r="L119" s="216"/>
      <c r="M119" s="98" t="s">
        <v>1</v>
      </c>
      <c r="N119" s="99" t="s">
        <v>36</v>
      </c>
      <c r="O119" s="99" t="s">
        <v>195</v>
      </c>
      <c r="P119" s="99" t="s">
        <v>196</v>
      </c>
      <c r="Q119" s="99" t="s">
        <v>197</v>
      </c>
      <c r="R119" s="99" t="s">
        <v>198</v>
      </c>
      <c r="S119" s="99" t="s">
        <v>199</v>
      </c>
      <c r="T119" s="100" t="s">
        <v>200</v>
      </c>
      <c r="U119" s="210"/>
      <c r="V119" s="210"/>
      <c r="W119" s="210"/>
      <c r="X119" s="210"/>
      <c r="Y119" s="210"/>
      <c r="Z119" s="210"/>
      <c r="AA119" s="210"/>
      <c r="AB119" s="210"/>
      <c r="AC119" s="210"/>
      <c r="AD119" s="210"/>
      <c r="AE119" s="210"/>
    </row>
    <row r="120" s="2" customFormat="1" ht="22.8" customHeight="1">
      <c r="A120" s="36"/>
      <c r="B120" s="37"/>
      <c r="C120" s="105" t="s">
        <v>201</v>
      </c>
      <c r="D120" s="38"/>
      <c r="E120" s="38"/>
      <c r="F120" s="38"/>
      <c r="G120" s="38"/>
      <c r="H120" s="38"/>
      <c r="I120" s="152"/>
      <c r="J120" s="217">
        <f>BK120</f>
        <v>0</v>
      </c>
      <c r="K120" s="38"/>
      <c r="L120" s="42"/>
      <c r="M120" s="101"/>
      <c r="N120" s="218"/>
      <c r="O120" s="102"/>
      <c r="P120" s="219">
        <f>P121</f>
        <v>0</v>
      </c>
      <c r="Q120" s="102"/>
      <c r="R120" s="219">
        <f>R121</f>
        <v>0</v>
      </c>
      <c r="S120" s="102"/>
      <c r="T120" s="220">
        <f>T121</f>
        <v>0</v>
      </c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  <c r="AT120" s="15" t="s">
        <v>71</v>
      </c>
      <c r="AU120" s="15" t="s">
        <v>82</v>
      </c>
      <c r="BK120" s="221">
        <f>BK121</f>
        <v>0</v>
      </c>
    </row>
    <row r="121" s="11" customFormat="1" ht="25.92" customHeight="1">
      <c r="A121" s="11"/>
      <c r="B121" s="222"/>
      <c r="C121" s="223"/>
      <c r="D121" s="224" t="s">
        <v>71</v>
      </c>
      <c r="E121" s="225" t="s">
        <v>72</v>
      </c>
      <c r="F121" s="225" t="s">
        <v>202</v>
      </c>
      <c r="G121" s="223"/>
      <c r="H121" s="223"/>
      <c r="I121" s="226"/>
      <c r="J121" s="227">
        <f>BK121</f>
        <v>0</v>
      </c>
      <c r="K121" s="223"/>
      <c r="L121" s="228"/>
      <c r="M121" s="229"/>
      <c r="N121" s="230"/>
      <c r="O121" s="230"/>
      <c r="P121" s="231">
        <f>SUM(P122:P124)</f>
        <v>0</v>
      </c>
      <c r="Q121" s="230"/>
      <c r="R121" s="231">
        <f>SUM(R122:R124)</f>
        <v>0</v>
      </c>
      <c r="S121" s="230"/>
      <c r="T121" s="232">
        <f>SUM(T122:T124)</f>
        <v>0</v>
      </c>
      <c r="U121" s="11"/>
      <c r="V121" s="11"/>
      <c r="W121" s="11"/>
      <c r="X121" s="11"/>
      <c r="Y121" s="11"/>
      <c r="Z121" s="11"/>
      <c r="AA121" s="11"/>
      <c r="AB121" s="11"/>
      <c r="AC121" s="11"/>
      <c r="AD121" s="11"/>
      <c r="AE121" s="11"/>
      <c r="AR121" s="233" t="s">
        <v>80</v>
      </c>
      <c r="AT121" s="234" t="s">
        <v>71</v>
      </c>
      <c r="AU121" s="234" t="s">
        <v>72</v>
      </c>
      <c r="AY121" s="233" t="s">
        <v>203</v>
      </c>
      <c r="BK121" s="235">
        <f>SUM(BK122:BK124)</f>
        <v>0</v>
      </c>
    </row>
    <row r="122" s="2" customFormat="1" ht="16.5" customHeight="1">
      <c r="A122" s="36"/>
      <c r="B122" s="37"/>
      <c r="C122" s="236" t="s">
        <v>80</v>
      </c>
      <c r="D122" s="236" t="s">
        <v>204</v>
      </c>
      <c r="E122" s="237" t="s">
        <v>1290</v>
      </c>
      <c r="F122" s="238" t="s">
        <v>1291</v>
      </c>
      <c r="G122" s="239" t="s">
        <v>207</v>
      </c>
      <c r="H122" s="240">
        <v>1</v>
      </c>
      <c r="I122" s="241"/>
      <c r="J122" s="240">
        <f>ROUND(I122*H122,2)</f>
        <v>0</v>
      </c>
      <c r="K122" s="238" t="s">
        <v>208</v>
      </c>
      <c r="L122" s="42"/>
      <c r="M122" s="242" t="s">
        <v>1</v>
      </c>
      <c r="N122" s="243" t="s">
        <v>37</v>
      </c>
      <c r="O122" s="89"/>
      <c r="P122" s="244">
        <f>O122*H122</f>
        <v>0</v>
      </c>
      <c r="Q122" s="244">
        <v>0</v>
      </c>
      <c r="R122" s="244">
        <f>Q122*H122</f>
        <v>0</v>
      </c>
      <c r="S122" s="244">
        <v>0</v>
      </c>
      <c r="T122" s="245">
        <f>S122*H122</f>
        <v>0</v>
      </c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R122" s="246" t="s">
        <v>209</v>
      </c>
      <c r="AT122" s="246" t="s">
        <v>204</v>
      </c>
      <c r="AU122" s="246" t="s">
        <v>80</v>
      </c>
      <c r="AY122" s="15" t="s">
        <v>203</v>
      </c>
      <c r="BE122" s="247">
        <f>IF(N122="základní",J122,0)</f>
        <v>0</v>
      </c>
      <c r="BF122" s="247">
        <f>IF(N122="snížená",J122,0)</f>
        <v>0</v>
      </c>
      <c r="BG122" s="247">
        <f>IF(N122="zákl. přenesená",J122,0)</f>
        <v>0</v>
      </c>
      <c r="BH122" s="247">
        <f>IF(N122="sníž. přenesená",J122,0)</f>
        <v>0</v>
      </c>
      <c r="BI122" s="247">
        <f>IF(N122="nulová",J122,0)</f>
        <v>0</v>
      </c>
      <c r="BJ122" s="15" t="s">
        <v>80</v>
      </c>
      <c r="BK122" s="247">
        <f>ROUND(I122*H122,2)</f>
        <v>0</v>
      </c>
      <c r="BL122" s="15" t="s">
        <v>209</v>
      </c>
      <c r="BM122" s="246" t="s">
        <v>1297</v>
      </c>
    </row>
    <row r="123" s="2" customFormat="1">
      <c r="A123" s="36"/>
      <c r="B123" s="37"/>
      <c r="C123" s="38"/>
      <c r="D123" s="248" t="s">
        <v>211</v>
      </c>
      <c r="E123" s="38"/>
      <c r="F123" s="249" t="s">
        <v>1293</v>
      </c>
      <c r="G123" s="38"/>
      <c r="H123" s="38"/>
      <c r="I123" s="152"/>
      <c r="J123" s="38"/>
      <c r="K123" s="38"/>
      <c r="L123" s="42"/>
      <c r="M123" s="250"/>
      <c r="N123" s="251"/>
      <c r="O123" s="89"/>
      <c r="P123" s="89"/>
      <c r="Q123" s="89"/>
      <c r="R123" s="89"/>
      <c r="S123" s="89"/>
      <c r="T123" s="90"/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T123" s="15" t="s">
        <v>211</v>
      </c>
      <c r="AU123" s="15" t="s">
        <v>80</v>
      </c>
    </row>
    <row r="124" s="12" customFormat="1">
      <c r="A124" s="12"/>
      <c r="B124" s="252"/>
      <c r="C124" s="253"/>
      <c r="D124" s="248" t="s">
        <v>213</v>
      </c>
      <c r="E124" s="254" t="s">
        <v>226</v>
      </c>
      <c r="F124" s="255" t="s">
        <v>238</v>
      </c>
      <c r="G124" s="253"/>
      <c r="H124" s="256">
        <v>1</v>
      </c>
      <c r="I124" s="257"/>
      <c r="J124" s="253"/>
      <c r="K124" s="253"/>
      <c r="L124" s="258"/>
      <c r="M124" s="263"/>
      <c r="N124" s="264"/>
      <c r="O124" s="264"/>
      <c r="P124" s="264"/>
      <c r="Q124" s="264"/>
      <c r="R124" s="264"/>
      <c r="S124" s="264"/>
      <c r="T124" s="265"/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T124" s="262" t="s">
        <v>213</v>
      </c>
      <c r="AU124" s="262" t="s">
        <v>80</v>
      </c>
      <c r="AV124" s="12" t="s">
        <v>95</v>
      </c>
      <c r="AW124" s="12" t="s">
        <v>29</v>
      </c>
      <c r="AX124" s="12" t="s">
        <v>80</v>
      </c>
      <c r="AY124" s="262" t="s">
        <v>203</v>
      </c>
    </row>
    <row r="125" s="2" customFormat="1" ht="6.96" customHeight="1">
      <c r="A125" s="36"/>
      <c r="B125" s="64"/>
      <c r="C125" s="65"/>
      <c r="D125" s="65"/>
      <c r="E125" s="65"/>
      <c r="F125" s="65"/>
      <c r="G125" s="65"/>
      <c r="H125" s="65"/>
      <c r="I125" s="193"/>
      <c r="J125" s="65"/>
      <c r="K125" s="65"/>
      <c r="L125" s="42"/>
      <c r="M125" s="36"/>
      <c r="O125" s="36"/>
      <c r="P125" s="36"/>
      <c r="Q125" s="36"/>
      <c r="R125" s="36"/>
      <c r="S125" s="36"/>
      <c r="T125" s="36"/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</row>
  </sheetData>
  <sheetProtection sheet="1" autoFilter="0" formatColumns="0" formatRows="0" objects="1" scenarios="1" spinCount="100000" saltValue="DpwF+zODCvYsQeEOd1+JPOuzj8eLI7PafCrTLbQdMur22XI8isYrrtTjsAzkXdVZCf83dNuvmgdwr2NLB0H5dQ==" hashValue="tqWLnV4u4yBq4gjCgRrCi9PqpyQkuZpMBJSS+oEAwt7dtvJ+jjiKg3kRMJi3LGIo/pGFYRR6OxFlwWCcWzrmCQ==" algorithmName="SHA-512" password="CC35"/>
  <autoFilter ref="C119:K124"/>
  <mergeCells count="12">
    <mergeCell ref="E7:H7"/>
    <mergeCell ref="E9:H9"/>
    <mergeCell ref="E11:H11"/>
    <mergeCell ref="E20:H20"/>
    <mergeCell ref="E29:H29"/>
    <mergeCell ref="E84:H84"/>
    <mergeCell ref="E86:H86"/>
    <mergeCell ref="E88:H88"/>
    <mergeCell ref="E108:H108"/>
    <mergeCell ref="E110:H110"/>
    <mergeCell ref="E112:H112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style="1" customWidth="1"/>
    <col min="2" max="2" width="1.67" style="1" customWidth="1"/>
    <col min="3" max="3" width="4.17" style="1" customWidth="1"/>
    <col min="4" max="4" width="4.33" style="1" customWidth="1"/>
    <col min="5" max="5" width="17.17" style="1" customWidth="1"/>
    <col min="6" max="6" width="100.83" style="1" customWidth="1"/>
    <col min="7" max="7" width="7" style="1" customWidth="1"/>
    <col min="8" max="8" width="11.5" style="1" customWidth="1"/>
    <col min="9" max="9" width="20.17" style="144" customWidth="1"/>
    <col min="10" max="10" width="20.17" style="1" customWidth="1"/>
    <col min="11" max="11" width="20.17" style="1" customWidth="1"/>
    <col min="12" max="12" width="9.33" style="1" customWidth="1"/>
    <col min="13" max="13" width="10.83" style="1" hidden="1" customWidth="1"/>
    <col min="14" max="14" width="9.33" style="1" hidden="1"/>
    <col min="15" max="15" width="14.17" style="1" hidden="1" customWidth="1"/>
    <col min="16" max="16" width="14.17" style="1" hidden="1" customWidth="1"/>
    <col min="17" max="17" width="14.17" style="1" hidden="1" customWidth="1"/>
    <col min="18" max="18" width="14.17" style="1" hidden="1" customWidth="1"/>
    <col min="19" max="19" width="14.17" style="1" hidden="1" customWidth="1"/>
    <col min="20" max="20" width="14.17" style="1" hidden="1" customWidth="1"/>
    <col min="21" max="21" width="16.33" style="1" hidden="1" customWidth="1"/>
    <col min="22" max="22" width="12.33" style="1" customWidth="1"/>
    <col min="23" max="23" width="16.33" style="1" customWidth="1"/>
    <col min="24" max="24" width="12.33" style="1" customWidth="1"/>
    <col min="25" max="25" width="15" style="1" customWidth="1"/>
    <col min="26" max="26" width="11" style="1" customWidth="1"/>
    <col min="27" max="27" width="15" style="1" customWidth="1"/>
    <col min="28" max="28" width="16.33" style="1" customWidth="1"/>
    <col min="29" max="29" width="11" style="1" customWidth="1"/>
    <col min="30" max="30" width="15" style="1" customWidth="1"/>
    <col min="31" max="31" width="16.33" style="1" customWidth="1"/>
    <col min="44" max="44" width="9.33" style="1" hidden="1"/>
    <col min="45" max="45" width="9.33" style="1" hidden="1"/>
    <col min="46" max="46" width="9.33" style="1" hidden="1"/>
    <col min="47" max="47" width="9.33" style="1" hidden="1"/>
    <col min="48" max="48" width="9.33" style="1" hidden="1"/>
    <col min="49" max="49" width="9.33" style="1" hidden="1"/>
    <col min="50" max="50" width="9.33" style="1" hidden="1"/>
    <col min="51" max="51" width="9.33" style="1" hidden="1"/>
    <col min="52" max="52" width="9.33" style="1" hidden="1"/>
    <col min="53" max="53" width="9.33" style="1" hidden="1"/>
    <col min="54" max="54" width="9.33" style="1" hidden="1"/>
    <col min="55" max="55" width="9.33" style="1" hidden="1"/>
    <col min="56" max="56" width="9.33" style="1" hidden="1"/>
    <col min="57" max="57" width="9.33" style="1" hidden="1"/>
    <col min="58" max="58" width="9.33" style="1" hidden="1"/>
    <col min="59" max="59" width="9.33" style="1" hidden="1"/>
    <col min="60" max="60" width="9.33" style="1" hidden="1"/>
    <col min="61" max="61" width="9.33" style="1" hidden="1"/>
    <col min="62" max="62" width="9.33" style="1" hidden="1"/>
    <col min="63" max="63" width="9.33" style="1" hidden="1"/>
    <col min="64" max="64" width="9.33" style="1" hidden="1"/>
    <col min="65" max="65" width="9.33" style="1" hidden="1"/>
  </cols>
  <sheetData>
    <row r="2" s="1" customFormat="1" ht="36.96" customHeight="1">
      <c r="I2" s="144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81</v>
      </c>
    </row>
    <row r="3" s="1" customFormat="1" ht="6.96" customHeight="1">
      <c r="B3" s="145"/>
      <c r="C3" s="146"/>
      <c r="D3" s="146"/>
      <c r="E3" s="146"/>
      <c r="F3" s="146"/>
      <c r="G3" s="146"/>
      <c r="H3" s="146"/>
      <c r="I3" s="147"/>
      <c r="J3" s="146"/>
      <c r="K3" s="146"/>
      <c r="L3" s="18"/>
      <c r="AT3" s="15" t="s">
        <v>82</v>
      </c>
    </row>
    <row r="4" s="1" customFormat="1" ht="24.96" customHeight="1">
      <c r="B4" s="18"/>
      <c r="D4" s="148" t="s">
        <v>177</v>
      </c>
      <c r="I4" s="144"/>
      <c r="L4" s="18"/>
      <c r="M4" s="149" t="s">
        <v>10</v>
      </c>
      <c r="AT4" s="15" t="s">
        <v>4</v>
      </c>
    </row>
    <row r="5" s="1" customFormat="1" ht="6.96" customHeight="1">
      <c r="B5" s="18"/>
      <c r="I5" s="144"/>
      <c r="L5" s="18"/>
    </row>
    <row r="6" s="1" customFormat="1" ht="12" customHeight="1">
      <c r="B6" s="18"/>
      <c r="D6" s="150" t="s">
        <v>15</v>
      </c>
      <c r="I6" s="144"/>
      <c r="L6" s="18"/>
    </row>
    <row r="7" s="1" customFormat="1" ht="16.5" customHeight="1">
      <c r="B7" s="18"/>
      <c r="E7" s="151" t="str">
        <f>'Rekapitulace stavby'!K6</f>
        <v>,,Úprava projektové dokumentace na stavbu Modernizace silnice II/298 Býšť - hranice kraje, km 9,700</v>
      </c>
      <c r="F7" s="150"/>
      <c r="G7" s="150"/>
      <c r="H7" s="150"/>
      <c r="I7" s="144"/>
      <c r="L7" s="18"/>
    </row>
    <row r="8" s="2" customFormat="1" ht="12" customHeight="1">
      <c r="A8" s="36"/>
      <c r="B8" s="42"/>
      <c r="C8" s="36"/>
      <c r="D8" s="150" t="s">
        <v>178</v>
      </c>
      <c r="E8" s="36"/>
      <c r="F8" s="36"/>
      <c r="G8" s="36"/>
      <c r="H8" s="36"/>
      <c r="I8" s="152"/>
      <c r="J8" s="36"/>
      <c r="K8" s="36"/>
      <c r="L8" s="61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6.5" customHeight="1">
      <c r="A9" s="36"/>
      <c r="B9" s="42"/>
      <c r="C9" s="36"/>
      <c r="D9" s="36"/>
      <c r="E9" s="153" t="s">
        <v>179</v>
      </c>
      <c r="F9" s="36"/>
      <c r="G9" s="36"/>
      <c r="H9" s="36"/>
      <c r="I9" s="152"/>
      <c r="J9" s="36"/>
      <c r="K9" s="36"/>
      <c r="L9" s="61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42"/>
      <c r="C10" s="36"/>
      <c r="D10" s="36"/>
      <c r="E10" s="36"/>
      <c r="F10" s="36"/>
      <c r="G10" s="36"/>
      <c r="H10" s="36"/>
      <c r="I10" s="152"/>
      <c r="J10" s="36"/>
      <c r="K10" s="36"/>
      <c r="L10" s="61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42"/>
      <c r="C11" s="36"/>
      <c r="D11" s="150" t="s">
        <v>17</v>
      </c>
      <c r="E11" s="36"/>
      <c r="F11" s="139" t="s">
        <v>1</v>
      </c>
      <c r="G11" s="36"/>
      <c r="H11" s="36"/>
      <c r="I11" s="154" t="s">
        <v>18</v>
      </c>
      <c r="J11" s="139" t="s">
        <v>1</v>
      </c>
      <c r="K11" s="36"/>
      <c r="L11" s="61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42"/>
      <c r="C12" s="36"/>
      <c r="D12" s="150" t="s">
        <v>19</v>
      </c>
      <c r="E12" s="36"/>
      <c r="F12" s="139" t="s">
        <v>20</v>
      </c>
      <c r="G12" s="36"/>
      <c r="H12" s="36"/>
      <c r="I12" s="154" t="s">
        <v>21</v>
      </c>
      <c r="J12" s="155" t="str">
        <f>'Rekapitulace stavby'!AN8</f>
        <v>7. 11. 2019</v>
      </c>
      <c r="K12" s="36"/>
      <c r="L12" s="61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21.84" customHeight="1">
      <c r="A13" s="36"/>
      <c r="B13" s="42"/>
      <c r="C13" s="36"/>
      <c r="D13" s="156" t="s">
        <v>180</v>
      </c>
      <c r="E13" s="36"/>
      <c r="F13" s="157" t="s">
        <v>181</v>
      </c>
      <c r="G13" s="36"/>
      <c r="H13" s="36"/>
      <c r="I13" s="158" t="s">
        <v>182</v>
      </c>
      <c r="J13" s="157" t="s">
        <v>183</v>
      </c>
      <c r="K13" s="36"/>
      <c r="L13" s="61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50" t="s">
        <v>23</v>
      </c>
      <c r="E14" s="36"/>
      <c r="F14" s="36"/>
      <c r="G14" s="36"/>
      <c r="H14" s="36"/>
      <c r="I14" s="154" t="s">
        <v>24</v>
      </c>
      <c r="J14" s="139" t="str">
        <f>IF('Rekapitulace stavby'!AN10="","",'Rekapitulace stavby'!AN10)</f>
        <v/>
      </c>
      <c r="K14" s="36"/>
      <c r="L14" s="61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42"/>
      <c r="C15" s="36"/>
      <c r="D15" s="36"/>
      <c r="E15" s="139" t="str">
        <f>IF('Rekapitulace stavby'!E11="","",'Rekapitulace stavby'!E11)</f>
        <v xml:space="preserve"> </v>
      </c>
      <c r="F15" s="36"/>
      <c r="G15" s="36"/>
      <c r="H15" s="36"/>
      <c r="I15" s="154" t="s">
        <v>25</v>
      </c>
      <c r="J15" s="139" t="str">
        <f>IF('Rekapitulace stavby'!AN11="","",'Rekapitulace stavby'!AN11)</f>
        <v/>
      </c>
      <c r="K15" s="36"/>
      <c r="L15" s="61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42"/>
      <c r="C16" s="36"/>
      <c r="D16" s="36"/>
      <c r="E16" s="36"/>
      <c r="F16" s="36"/>
      <c r="G16" s="36"/>
      <c r="H16" s="36"/>
      <c r="I16" s="152"/>
      <c r="J16" s="36"/>
      <c r="K16" s="36"/>
      <c r="L16" s="61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42"/>
      <c r="C17" s="36"/>
      <c r="D17" s="150" t="s">
        <v>26</v>
      </c>
      <c r="E17" s="36"/>
      <c r="F17" s="36"/>
      <c r="G17" s="36"/>
      <c r="H17" s="36"/>
      <c r="I17" s="154" t="s">
        <v>24</v>
      </c>
      <c r="J17" s="31" t="str">
        <f>'Rekapitulace stavby'!AN13</f>
        <v>Vyplň údaj</v>
      </c>
      <c r="K17" s="36"/>
      <c r="L17" s="61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42"/>
      <c r="C18" s="36"/>
      <c r="D18" s="36"/>
      <c r="E18" s="31" t="str">
        <f>'Rekapitulace stavby'!E14</f>
        <v>Vyplň údaj</v>
      </c>
      <c r="F18" s="139"/>
      <c r="G18" s="139"/>
      <c r="H18" s="139"/>
      <c r="I18" s="154" t="s">
        <v>25</v>
      </c>
      <c r="J18" s="31" t="str">
        <f>'Rekapitulace stavby'!AN14</f>
        <v>Vyplň údaj</v>
      </c>
      <c r="K18" s="36"/>
      <c r="L18" s="61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42"/>
      <c r="C19" s="36"/>
      <c r="D19" s="36"/>
      <c r="E19" s="36"/>
      <c r="F19" s="36"/>
      <c r="G19" s="36"/>
      <c r="H19" s="36"/>
      <c r="I19" s="152"/>
      <c r="J19" s="36"/>
      <c r="K19" s="36"/>
      <c r="L19" s="61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42"/>
      <c r="C20" s="36"/>
      <c r="D20" s="150" t="s">
        <v>28</v>
      </c>
      <c r="E20" s="36"/>
      <c r="F20" s="36"/>
      <c r="G20" s="36"/>
      <c r="H20" s="36"/>
      <c r="I20" s="154" t="s">
        <v>24</v>
      </c>
      <c r="J20" s="139" t="str">
        <f>IF('Rekapitulace stavby'!AN16="","",'Rekapitulace stavby'!AN16)</f>
        <v/>
      </c>
      <c r="K20" s="36"/>
      <c r="L20" s="61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42"/>
      <c r="C21" s="36"/>
      <c r="D21" s="36"/>
      <c r="E21" s="139" t="str">
        <f>IF('Rekapitulace stavby'!E17="","",'Rekapitulace stavby'!E17)</f>
        <v xml:space="preserve"> </v>
      </c>
      <c r="F21" s="36"/>
      <c r="G21" s="36"/>
      <c r="H21" s="36"/>
      <c r="I21" s="154" t="s">
        <v>25</v>
      </c>
      <c r="J21" s="139" t="str">
        <f>IF('Rekapitulace stavby'!AN17="","",'Rekapitulace stavby'!AN17)</f>
        <v/>
      </c>
      <c r="K21" s="36"/>
      <c r="L21" s="61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42"/>
      <c r="C22" s="36"/>
      <c r="D22" s="36"/>
      <c r="E22" s="36"/>
      <c r="F22" s="36"/>
      <c r="G22" s="36"/>
      <c r="H22" s="36"/>
      <c r="I22" s="152"/>
      <c r="J22" s="36"/>
      <c r="K22" s="36"/>
      <c r="L22" s="61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42"/>
      <c r="C23" s="36"/>
      <c r="D23" s="150" t="s">
        <v>30</v>
      </c>
      <c r="E23" s="36"/>
      <c r="F23" s="36"/>
      <c r="G23" s="36"/>
      <c r="H23" s="36"/>
      <c r="I23" s="154" t="s">
        <v>24</v>
      </c>
      <c r="J23" s="139" t="str">
        <f>IF('Rekapitulace stavby'!AN19="","",'Rekapitulace stavby'!AN19)</f>
        <v/>
      </c>
      <c r="K23" s="36"/>
      <c r="L23" s="61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42"/>
      <c r="C24" s="36"/>
      <c r="D24" s="36"/>
      <c r="E24" s="139" t="str">
        <f>IF('Rekapitulace stavby'!E20="","",'Rekapitulace stavby'!E20)</f>
        <v xml:space="preserve"> </v>
      </c>
      <c r="F24" s="36"/>
      <c r="G24" s="36"/>
      <c r="H24" s="36"/>
      <c r="I24" s="154" t="s">
        <v>25</v>
      </c>
      <c r="J24" s="139" t="str">
        <f>IF('Rekapitulace stavby'!AN20="","",'Rekapitulace stavby'!AN20)</f>
        <v/>
      </c>
      <c r="K24" s="36"/>
      <c r="L24" s="61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42"/>
      <c r="C25" s="36"/>
      <c r="D25" s="36"/>
      <c r="E25" s="36"/>
      <c r="F25" s="36"/>
      <c r="G25" s="36"/>
      <c r="H25" s="36"/>
      <c r="I25" s="152"/>
      <c r="J25" s="36"/>
      <c r="K25" s="36"/>
      <c r="L25" s="61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42"/>
      <c r="C26" s="36"/>
      <c r="D26" s="150" t="s">
        <v>31</v>
      </c>
      <c r="E26" s="36"/>
      <c r="F26" s="36"/>
      <c r="G26" s="36"/>
      <c r="H26" s="36"/>
      <c r="I26" s="152"/>
      <c r="J26" s="36"/>
      <c r="K26" s="36"/>
      <c r="L26" s="61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16.5" customHeight="1">
      <c r="A27" s="159"/>
      <c r="B27" s="160"/>
      <c r="C27" s="159"/>
      <c r="D27" s="159"/>
      <c r="E27" s="161" t="s">
        <v>1</v>
      </c>
      <c r="F27" s="161"/>
      <c r="G27" s="161"/>
      <c r="H27" s="161"/>
      <c r="I27" s="162"/>
      <c r="J27" s="159"/>
      <c r="K27" s="159"/>
      <c r="L27" s="163"/>
      <c r="S27" s="159"/>
      <c r="T27" s="159"/>
      <c r="U27" s="159"/>
      <c r="V27" s="159"/>
      <c r="W27" s="159"/>
      <c r="X27" s="159"/>
      <c r="Y27" s="159"/>
      <c r="Z27" s="159"/>
      <c r="AA27" s="159"/>
      <c r="AB27" s="159"/>
      <c r="AC27" s="159"/>
      <c r="AD27" s="159"/>
      <c r="AE27" s="159"/>
    </row>
    <row r="28" s="2" customFormat="1" ht="6.96" customHeight="1">
      <c r="A28" s="36"/>
      <c r="B28" s="42"/>
      <c r="C28" s="36"/>
      <c r="D28" s="36"/>
      <c r="E28" s="36"/>
      <c r="F28" s="36"/>
      <c r="G28" s="36"/>
      <c r="H28" s="36"/>
      <c r="I28" s="152"/>
      <c r="J28" s="36"/>
      <c r="K28" s="36"/>
      <c r="L28" s="61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42"/>
      <c r="C29" s="36"/>
      <c r="D29" s="164"/>
      <c r="E29" s="164"/>
      <c r="F29" s="164"/>
      <c r="G29" s="164"/>
      <c r="H29" s="164"/>
      <c r="I29" s="165"/>
      <c r="J29" s="164"/>
      <c r="K29" s="164"/>
      <c r="L29" s="61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25.44" customHeight="1">
      <c r="A30" s="36"/>
      <c r="B30" s="42"/>
      <c r="C30" s="36"/>
      <c r="D30" s="166" t="s">
        <v>32</v>
      </c>
      <c r="E30" s="36"/>
      <c r="F30" s="36"/>
      <c r="G30" s="36"/>
      <c r="H30" s="36"/>
      <c r="I30" s="152"/>
      <c r="J30" s="167">
        <f>ROUND(J116, 2)</f>
        <v>0</v>
      </c>
      <c r="K30" s="36"/>
      <c r="L30" s="61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64"/>
      <c r="E31" s="164"/>
      <c r="F31" s="164"/>
      <c r="G31" s="164"/>
      <c r="H31" s="164"/>
      <c r="I31" s="165"/>
      <c r="J31" s="164"/>
      <c r="K31" s="164"/>
      <c r="L31" s="61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42"/>
      <c r="C32" s="36"/>
      <c r="D32" s="36"/>
      <c r="E32" s="36"/>
      <c r="F32" s="168" t="s">
        <v>34</v>
      </c>
      <c r="G32" s="36"/>
      <c r="H32" s="36"/>
      <c r="I32" s="169" t="s">
        <v>33</v>
      </c>
      <c r="J32" s="168" t="s">
        <v>35</v>
      </c>
      <c r="K32" s="36"/>
      <c r="L32" s="61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14.4" customHeight="1">
      <c r="A33" s="36"/>
      <c r="B33" s="42"/>
      <c r="C33" s="36"/>
      <c r="D33" s="170" t="s">
        <v>36</v>
      </c>
      <c r="E33" s="150" t="s">
        <v>37</v>
      </c>
      <c r="F33" s="171">
        <f>ROUND((SUM(BE116:BE138)),  2)</f>
        <v>0</v>
      </c>
      <c r="G33" s="36"/>
      <c r="H33" s="36"/>
      <c r="I33" s="172">
        <v>0.20999999999999999</v>
      </c>
      <c r="J33" s="171">
        <f>ROUND(((SUM(BE116:BE138))*I33),  2)</f>
        <v>0</v>
      </c>
      <c r="K33" s="36"/>
      <c r="L33" s="61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150" t="s">
        <v>38</v>
      </c>
      <c r="F34" s="171">
        <f>ROUND((SUM(BF116:BF138)),  2)</f>
        <v>0</v>
      </c>
      <c r="G34" s="36"/>
      <c r="H34" s="36"/>
      <c r="I34" s="172">
        <v>0.14999999999999999</v>
      </c>
      <c r="J34" s="171">
        <f>ROUND(((SUM(BF116:BF138))*I34),  2)</f>
        <v>0</v>
      </c>
      <c r="K34" s="36"/>
      <c r="L34" s="61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42"/>
      <c r="C35" s="36"/>
      <c r="D35" s="36"/>
      <c r="E35" s="150" t="s">
        <v>39</v>
      </c>
      <c r="F35" s="171">
        <f>ROUND((SUM(BG116:BG138)),  2)</f>
        <v>0</v>
      </c>
      <c r="G35" s="36"/>
      <c r="H35" s="36"/>
      <c r="I35" s="172">
        <v>0.20999999999999999</v>
      </c>
      <c r="J35" s="171">
        <f>0</f>
        <v>0</v>
      </c>
      <c r="K35" s="36"/>
      <c r="L35" s="61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42"/>
      <c r="C36" s="36"/>
      <c r="D36" s="36"/>
      <c r="E36" s="150" t="s">
        <v>40</v>
      </c>
      <c r="F36" s="171">
        <f>ROUND((SUM(BH116:BH138)),  2)</f>
        <v>0</v>
      </c>
      <c r="G36" s="36"/>
      <c r="H36" s="36"/>
      <c r="I36" s="172">
        <v>0.14999999999999999</v>
      </c>
      <c r="J36" s="171">
        <f>0</f>
        <v>0</v>
      </c>
      <c r="K36" s="36"/>
      <c r="L36" s="61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50" t="s">
        <v>41</v>
      </c>
      <c r="F37" s="171">
        <f>ROUND((SUM(BI116:BI138)),  2)</f>
        <v>0</v>
      </c>
      <c r="G37" s="36"/>
      <c r="H37" s="36"/>
      <c r="I37" s="172">
        <v>0</v>
      </c>
      <c r="J37" s="171">
        <f>0</f>
        <v>0</v>
      </c>
      <c r="K37" s="36"/>
      <c r="L37" s="61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6.96" customHeight="1">
      <c r="A38" s="36"/>
      <c r="B38" s="42"/>
      <c r="C38" s="36"/>
      <c r="D38" s="36"/>
      <c r="E38" s="36"/>
      <c r="F38" s="36"/>
      <c r="G38" s="36"/>
      <c r="H38" s="36"/>
      <c r="I38" s="152"/>
      <c r="J38" s="36"/>
      <c r="K38" s="36"/>
      <c r="L38" s="61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2" customFormat="1" ht="25.44" customHeight="1">
      <c r="A39" s="36"/>
      <c r="B39" s="42"/>
      <c r="C39" s="173"/>
      <c r="D39" s="174" t="s">
        <v>42</v>
      </c>
      <c r="E39" s="175"/>
      <c r="F39" s="175"/>
      <c r="G39" s="176" t="s">
        <v>43</v>
      </c>
      <c r="H39" s="177" t="s">
        <v>44</v>
      </c>
      <c r="I39" s="178"/>
      <c r="J39" s="179">
        <f>SUM(J30:J37)</f>
        <v>0</v>
      </c>
      <c r="K39" s="180"/>
      <c r="L39" s="61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14.4" customHeight="1">
      <c r="A40" s="36"/>
      <c r="B40" s="42"/>
      <c r="C40" s="36"/>
      <c r="D40" s="36"/>
      <c r="E40" s="36"/>
      <c r="F40" s="36"/>
      <c r="G40" s="36"/>
      <c r="H40" s="36"/>
      <c r="I40" s="152"/>
      <c r="J40" s="36"/>
      <c r="K40" s="36"/>
      <c r="L40" s="61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1" customFormat="1" ht="14.4" customHeight="1">
      <c r="B41" s="18"/>
      <c r="I41" s="144"/>
      <c r="L41" s="18"/>
    </row>
    <row r="42" s="1" customFormat="1" ht="14.4" customHeight="1">
      <c r="B42" s="18"/>
      <c r="I42" s="144"/>
      <c r="L42" s="18"/>
    </row>
    <row r="43" s="1" customFormat="1" ht="14.4" customHeight="1">
      <c r="B43" s="18"/>
      <c r="I43" s="144"/>
      <c r="L43" s="18"/>
    </row>
    <row r="44" s="1" customFormat="1" ht="14.4" customHeight="1">
      <c r="B44" s="18"/>
      <c r="I44" s="144"/>
      <c r="L44" s="18"/>
    </row>
    <row r="45" s="1" customFormat="1" ht="14.4" customHeight="1">
      <c r="B45" s="18"/>
      <c r="I45" s="144"/>
      <c r="L45" s="18"/>
    </row>
    <row r="46" s="1" customFormat="1" ht="14.4" customHeight="1">
      <c r="B46" s="18"/>
      <c r="I46" s="144"/>
      <c r="L46" s="18"/>
    </row>
    <row r="47" s="1" customFormat="1" ht="14.4" customHeight="1">
      <c r="B47" s="18"/>
      <c r="I47" s="144"/>
      <c r="L47" s="18"/>
    </row>
    <row r="48" s="1" customFormat="1" ht="14.4" customHeight="1">
      <c r="B48" s="18"/>
      <c r="I48" s="144"/>
      <c r="L48" s="18"/>
    </row>
    <row r="49" s="2" customFormat="1" ht="14.4" customHeight="1">
      <c r="B49" s="61"/>
      <c r="D49" s="181" t="s">
        <v>45</v>
      </c>
      <c r="E49" s="182"/>
      <c r="F49" s="182"/>
      <c r="G49" s="181" t="s">
        <v>46</v>
      </c>
      <c r="H49" s="182"/>
      <c r="I49" s="183"/>
      <c r="J49" s="182"/>
      <c r="K49" s="182"/>
      <c r="L49" s="61"/>
    </row>
    <row r="50">
      <c r="B50" s="18"/>
      <c r="L50" s="18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 s="2" customFormat="1">
      <c r="A60" s="36"/>
      <c r="B60" s="42"/>
      <c r="C60" s="36"/>
      <c r="D60" s="184" t="s">
        <v>47</v>
      </c>
      <c r="E60" s="185"/>
      <c r="F60" s="186" t="s">
        <v>48</v>
      </c>
      <c r="G60" s="184" t="s">
        <v>47</v>
      </c>
      <c r="H60" s="185"/>
      <c r="I60" s="187"/>
      <c r="J60" s="188" t="s">
        <v>48</v>
      </c>
      <c r="K60" s="185"/>
      <c r="L60" s="61"/>
      <c r="S60" s="36"/>
      <c r="T60" s="36"/>
      <c r="U60" s="36"/>
      <c r="V60" s="36"/>
      <c r="W60" s="36"/>
      <c r="X60" s="36"/>
      <c r="Y60" s="36"/>
      <c r="Z60" s="36"/>
      <c r="AA60" s="36"/>
      <c r="AB60" s="36"/>
      <c r="AC60" s="36"/>
      <c r="AD60" s="36"/>
      <c r="AE60" s="36"/>
    </row>
    <row r="61">
      <c r="B61" s="18"/>
      <c r="L61" s="18"/>
    </row>
    <row r="62">
      <c r="B62" s="18"/>
      <c r="L62" s="18"/>
    </row>
    <row r="63">
      <c r="B63" s="18"/>
      <c r="L63" s="18"/>
    </row>
    <row r="64" s="2" customFormat="1">
      <c r="A64" s="36"/>
      <c r="B64" s="42"/>
      <c r="C64" s="36"/>
      <c r="D64" s="181" t="s">
        <v>49</v>
      </c>
      <c r="E64" s="189"/>
      <c r="F64" s="189"/>
      <c r="G64" s="181" t="s">
        <v>50</v>
      </c>
      <c r="H64" s="189"/>
      <c r="I64" s="190"/>
      <c r="J64" s="189"/>
      <c r="K64" s="189"/>
      <c r="L64" s="61"/>
      <c r="S64" s="36"/>
      <c r="T64" s="36"/>
      <c r="U64" s="36"/>
      <c r="V64" s="36"/>
      <c r="W64" s="36"/>
      <c r="X64" s="36"/>
      <c r="Y64" s="36"/>
      <c r="Z64" s="36"/>
      <c r="AA64" s="36"/>
      <c r="AB64" s="36"/>
      <c r="AC64" s="36"/>
      <c r="AD64" s="36"/>
      <c r="AE64" s="36"/>
    </row>
    <row r="65">
      <c r="B65" s="18"/>
      <c r="L65" s="18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 s="2" customFormat="1">
      <c r="A75" s="36"/>
      <c r="B75" s="42"/>
      <c r="C75" s="36"/>
      <c r="D75" s="184" t="s">
        <v>47</v>
      </c>
      <c r="E75" s="185"/>
      <c r="F75" s="186" t="s">
        <v>48</v>
      </c>
      <c r="G75" s="184" t="s">
        <v>47</v>
      </c>
      <c r="H75" s="185"/>
      <c r="I75" s="187"/>
      <c r="J75" s="188" t="s">
        <v>48</v>
      </c>
      <c r="K75" s="185"/>
      <c r="L75" s="61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="2" customFormat="1" ht="14.4" customHeight="1">
      <c r="A76" s="36"/>
      <c r="B76" s="191"/>
      <c r="C76" s="192"/>
      <c r="D76" s="192"/>
      <c r="E76" s="192"/>
      <c r="F76" s="192"/>
      <c r="G76" s="192"/>
      <c r="H76" s="192"/>
      <c r="I76" s="193"/>
      <c r="J76" s="192"/>
      <c r="K76" s="192"/>
      <c r="L76" s="61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80" s="2" customFormat="1" ht="6.96" customHeight="1">
      <c r="A80" s="36"/>
      <c r="B80" s="194"/>
      <c r="C80" s="195"/>
      <c r="D80" s="195"/>
      <c r="E80" s="195"/>
      <c r="F80" s="195"/>
      <c r="G80" s="195"/>
      <c r="H80" s="195"/>
      <c r="I80" s="196"/>
      <c r="J80" s="195"/>
      <c r="K80" s="195"/>
      <c r="L80" s="61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="2" customFormat="1" ht="24.96" customHeight="1">
      <c r="A81" s="36"/>
      <c r="B81" s="37"/>
      <c r="C81" s="21" t="s">
        <v>184</v>
      </c>
      <c r="D81" s="38"/>
      <c r="E81" s="38"/>
      <c r="F81" s="38"/>
      <c r="G81" s="38"/>
      <c r="H81" s="38"/>
      <c r="I81" s="152"/>
      <c r="J81" s="38"/>
      <c r="K81" s="38"/>
      <c r="L81" s="61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6.96" customHeight="1">
      <c r="A82" s="36"/>
      <c r="B82" s="37"/>
      <c r="C82" s="38"/>
      <c r="D82" s="38"/>
      <c r="E82" s="38"/>
      <c r="F82" s="38"/>
      <c r="G82" s="38"/>
      <c r="H82" s="38"/>
      <c r="I82" s="152"/>
      <c r="J82" s="38"/>
      <c r="K82" s="38"/>
      <c r="L82" s="61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12" customHeight="1">
      <c r="A83" s="36"/>
      <c r="B83" s="37"/>
      <c r="C83" s="30" t="s">
        <v>15</v>
      </c>
      <c r="D83" s="38"/>
      <c r="E83" s="38"/>
      <c r="F83" s="38"/>
      <c r="G83" s="38"/>
      <c r="H83" s="38"/>
      <c r="I83" s="152"/>
      <c r="J83" s="38"/>
      <c r="K83" s="38"/>
      <c r="L83" s="61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6.5" customHeight="1">
      <c r="A84" s="36"/>
      <c r="B84" s="37"/>
      <c r="C84" s="38"/>
      <c r="D84" s="38"/>
      <c r="E84" s="197" t="str">
        <f>E7</f>
        <v>,,Úprava projektové dokumentace na stavbu Modernizace silnice II/298 Býšť - hranice kraje, km 9,700</v>
      </c>
      <c r="F84" s="30"/>
      <c r="G84" s="30"/>
      <c r="H84" s="30"/>
      <c r="I84" s="152"/>
      <c r="J84" s="38"/>
      <c r="K84" s="38"/>
      <c r="L84" s="61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12" customHeight="1">
      <c r="A85" s="36"/>
      <c r="B85" s="37"/>
      <c r="C85" s="30" t="s">
        <v>178</v>
      </c>
      <c r="D85" s="38"/>
      <c r="E85" s="38"/>
      <c r="F85" s="38"/>
      <c r="G85" s="38"/>
      <c r="H85" s="38"/>
      <c r="I85" s="152"/>
      <c r="J85" s="38"/>
      <c r="K85" s="38"/>
      <c r="L85" s="61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2" customFormat="1" ht="16.5" customHeight="1">
      <c r="A86" s="36"/>
      <c r="B86" s="37"/>
      <c r="C86" s="38"/>
      <c r="D86" s="38"/>
      <c r="E86" s="74" t="str">
        <f>E9</f>
        <v>SO 000 - Vedlejší a ostatní náklady - způsobilé výdaje na vedlejší aktivity projektu</v>
      </c>
      <c r="F86" s="38"/>
      <c r="G86" s="38"/>
      <c r="H86" s="38"/>
      <c r="I86" s="152"/>
      <c r="J86" s="38"/>
      <c r="K86" s="38"/>
      <c r="L86" s="61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="2" customFormat="1" ht="6.96" customHeight="1">
      <c r="A87" s="36"/>
      <c r="B87" s="37"/>
      <c r="C87" s="38"/>
      <c r="D87" s="38"/>
      <c r="E87" s="38"/>
      <c r="F87" s="38"/>
      <c r="G87" s="38"/>
      <c r="H87" s="38"/>
      <c r="I87" s="152"/>
      <c r="J87" s="38"/>
      <c r="K87" s="38"/>
      <c r="L87" s="61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2" customFormat="1" ht="12" customHeight="1">
      <c r="A88" s="36"/>
      <c r="B88" s="37"/>
      <c r="C88" s="30" t="s">
        <v>19</v>
      </c>
      <c r="D88" s="38"/>
      <c r="E88" s="38"/>
      <c r="F88" s="25" t="str">
        <f>F12</f>
        <v xml:space="preserve"> </v>
      </c>
      <c r="G88" s="38"/>
      <c r="H88" s="38"/>
      <c r="I88" s="154" t="s">
        <v>21</v>
      </c>
      <c r="J88" s="77" t="str">
        <f>IF(J12="","",J12)</f>
        <v>7. 11. 2019</v>
      </c>
      <c r="K88" s="38"/>
      <c r="L88" s="61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="2" customFormat="1" ht="6.96" customHeight="1">
      <c r="A89" s="36"/>
      <c r="B89" s="37"/>
      <c r="C89" s="38"/>
      <c r="D89" s="38"/>
      <c r="E89" s="38"/>
      <c r="F89" s="38"/>
      <c r="G89" s="38"/>
      <c r="H89" s="38"/>
      <c r="I89" s="152"/>
      <c r="J89" s="38"/>
      <c r="K89" s="38"/>
      <c r="L89" s="61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="2" customFormat="1" ht="15.15" customHeight="1">
      <c r="A90" s="36"/>
      <c r="B90" s="37"/>
      <c r="C90" s="30" t="s">
        <v>23</v>
      </c>
      <c r="D90" s="38"/>
      <c r="E90" s="38"/>
      <c r="F90" s="25" t="str">
        <f>E15</f>
        <v xml:space="preserve"> </v>
      </c>
      <c r="G90" s="38"/>
      <c r="H90" s="38"/>
      <c r="I90" s="154" t="s">
        <v>28</v>
      </c>
      <c r="J90" s="34" t="str">
        <f>E21</f>
        <v xml:space="preserve"> </v>
      </c>
      <c r="K90" s="38"/>
      <c r="L90" s="61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="2" customFormat="1" ht="15.15" customHeight="1">
      <c r="A91" s="36"/>
      <c r="B91" s="37"/>
      <c r="C91" s="30" t="s">
        <v>26</v>
      </c>
      <c r="D91" s="38"/>
      <c r="E91" s="38"/>
      <c r="F91" s="25" t="str">
        <f>IF(E18="","",E18)</f>
        <v>Vyplň údaj</v>
      </c>
      <c r="G91" s="38"/>
      <c r="H91" s="38"/>
      <c r="I91" s="154" t="s">
        <v>30</v>
      </c>
      <c r="J91" s="34" t="str">
        <f>E24</f>
        <v xml:space="preserve"> </v>
      </c>
      <c r="K91" s="38"/>
      <c r="L91" s="61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="2" customFormat="1" ht="10.32" customHeight="1">
      <c r="A92" s="36"/>
      <c r="B92" s="37"/>
      <c r="C92" s="38"/>
      <c r="D92" s="38"/>
      <c r="E92" s="38"/>
      <c r="F92" s="38"/>
      <c r="G92" s="38"/>
      <c r="H92" s="38"/>
      <c r="I92" s="152"/>
      <c r="J92" s="38"/>
      <c r="K92" s="38"/>
      <c r="L92" s="61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="2" customFormat="1" ht="29.28" customHeight="1">
      <c r="A93" s="36"/>
      <c r="B93" s="37"/>
      <c r="C93" s="198" t="s">
        <v>185</v>
      </c>
      <c r="D93" s="199"/>
      <c r="E93" s="199"/>
      <c r="F93" s="199"/>
      <c r="G93" s="199"/>
      <c r="H93" s="199"/>
      <c r="I93" s="200"/>
      <c r="J93" s="201" t="s">
        <v>186</v>
      </c>
      <c r="K93" s="199"/>
      <c r="L93" s="61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="2" customFormat="1" ht="10.32" customHeight="1">
      <c r="A94" s="36"/>
      <c r="B94" s="37"/>
      <c r="C94" s="38"/>
      <c r="D94" s="38"/>
      <c r="E94" s="38"/>
      <c r="F94" s="38"/>
      <c r="G94" s="38"/>
      <c r="H94" s="38"/>
      <c r="I94" s="152"/>
      <c r="J94" s="38"/>
      <c r="K94" s="38"/>
      <c r="L94" s="61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="2" customFormat="1" ht="22.8" customHeight="1">
      <c r="A95" s="36"/>
      <c r="B95" s="37"/>
      <c r="C95" s="202" t="s">
        <v>187</v>
      </c>
      <c r="D95" s="38"/>
      <c r="E95" s="38"/>
      <c r="F95" s="38"/>
      <c r="G95" s="38"/>
      <c r="H95" s="38"/>
      <c r="I95" s="152"/>
      <c r="J95" s="108">
        <f>J116</f>
        <v>0</v>
      </c>
      <c r="K95" s="38"/>
      <c r="L95" s="61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  <c r="AU95" s="15" t="s">
        <v>82</v>
      </c>
    </row>
    <row r="96" s="9" customFormat="1" ht="24.96" customHeight="1">
      <c r="A96" s="9"/>
      <c r="B96" s="203"/>
      <c r="C96" s="204"/>
      <c r="D96" s="205" t="s">
        <v>188</v>
      </c>
      <c r="E96" s="206"/>
      <c r="F96" s="206"/>
      <c r="G96" s="206"/>
      <c r="H96" s="206"/>
      <c r="I96" s="207"/>
      <c r="J96" s="208">
        <f>J117</f>
        <v>0</v>
      </c>
      <c r="K96" s="204"/>
      <c r="L96" s="209"/>
      <c r="S96" s="9"/>
      <c r="T96" s="9"/>
      <c r="U96" s="9"/>
      <c r="V96" s="9"/>
      <c r="W96" s="9"/>
      <c r="X96" s="9"/>
      <c r="Y96" s="9"/>
      <c r="Z96" s="9"/>
      <c r="AA96" s="9"/>
      <c r="AB96" s="9"/>
      <c r="AC96" s="9"/>
      <c r="AD96" s="9"/>
      <c r="AE96" s="9"/>
    </row>
    <row r="97" s="2" customFormat="1" ht="21.84" customHeight="1">
      <c r="A97" s="36"/>
      <c r="B97" s="37"/>
      <c r="C97" s="38"/>
      <c r="D97" s="38"/>
      <c r="E97" s="38"/>
      <c r="F97" s="38"/>
      <c r="G97" s="38"/>
      <c r="H97" s="38"/>
      <c r="I97" s="152"/>
      <c r="J97" s="38"/>
      <c r="K97" s="38"/>
      <c r="L97" s="61"/>
      <c r="S97" s="36"/>
      <c r="T97" s="36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</row>
    <row r="98" s="2" customFormat="1" ht="6.96" customHeight="1">
      <c r="A98" s="36"/>
      <c r="B98" s="64"/>
      <c r="C98" s="65"/>
      <c r="D98" s="65"/>
      <c r="E98" s="65"/>
      <c r="F98" s="65"/>
      <c r="G98" s="65"/>
      <c r="H98" s="65"/>
      <c r="I98" s="193"/>
      <c r="J98" s="65"/>
      <c r="K98" s="65"/>
      <c r="L98" s="61"/>
      <c r="S98" s="36"/>
      <c r="T98" s="36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</row>
    <row r="102" s="2" customFormat="1" ht="6.96" customHeight="1">
      <c r="A102" s="36"/>
      <c r="B102" s="66"/>
      <c r="C102" s="67"/>
      <c r="D102" s="67"/>
      <c r="E102" s="67"/>
      <c r="F102" s="67"/>
      <c r="G102" s="67"/>
      <c r="H102" s="67"/>
      <c r="I102" s="196"/>
      <c r="J102" s="67"/>
      <c r="K102" s="67"/>
      <c r="L102" s="61"/>
      <c r="S102" s="36"/>
      <c r="T102" s="36"/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</row>
    <row r="103" s="2" customFormat="1" ht="24.96" customHeight="1">
      <c r="A103" s="36"/>
      <c r="B103" s="37"/>
      <c r="C103" s="21" t="s">
        <v>189</v>
      </c>
      <c r="D103" s="38"/>
      <c r="E103" s="38"/>
      <c r="F103" s="38"/>
      <c r="G103" s="38"/>
      <c r="H103" s="38"/>
      <c r="I103" s="152"/>
      <c r="J103" s="38"/>
      <c r="K103" s="38"/>
      <c r="L103" s="61"/>
      <c r="S103" s="36"/>
      <c r="T103" s="36"/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</row>
    <row r="104" s="2" customFormat="1" ht="6.96" customHeight="1">
      <c r="A104" s="36"/>
      <c r="B104" s="37"/>
      <c r="C104" s="38"/>
      <c r="D104" s="38"/>
      <c r="E104" s="38"/>
      <c r="F104" s="38"/>
      <c r="G104" s="38"/>
      <c r="H104" s="38"/>
      <c r="I104" s="152"/>
      <c r="J104" s="38"/>
      <c r="K104" s="38"/>
      <c r="L104" s="61"/>
      <c r="S104" s="36"/>
      <c r="T104" s="36"/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</row>
    <row r="105" s="2" customFormat="1" ht="12" customHeight="1">
      <c r="A105" s="36"/>
      <c r="B105" s="37"/>
      <c r="C105" s="30" t="s">
        <v>15</v>
      </c>
      <c r="D105" s="38"/>
      <c r="E105" s="38"/>
      <c r="F105" s="38"/>
      <c r="G105" s="38"/>
      <c r="H105" s="38"/>
      <c r="I105" s="152"/>
      <c r="J105" s="38"/>
      <c r="K105" s="38"/>
      <c r="L105" s="61"/>
      <c r="S105" s="36"/>
      <c r="T105" s="36"/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</row>
    <row r="106" s="2" customFormat="1" ht="16.5" customHeight="1">
      <c r="A106" s="36"/>
      <c r="B106" s="37"/>
      <c r="C106" s="38"/>
      <c r="D106" s="38"/>
      <c r="E106" s="197" t="str">
        <f>E7</f>
        <v>,,Úprava projektové dokumentace na stavbu Modernizace silnice II/298 Býšť - hranice kraje, km 9,700</v>
      </c>
      <c r="F106" s="30"/>
      <c r="G106" s="30"/>
      <c r="H106" s="30"/>
      <c r="I106" s="152"/>
      <c r="J106" s="38"/>
      <c r="K106" s="38"/>
      <c r="L106" s="61"/>
      <c r="S106" s="36"/>
      <c r="T106" s="36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</row>
    <row r="107" s="2" customFormat="1" ht="12" customHeight="1">
      <c r="A107" s="36"/>
      <c r="B107" s="37"/>
      <c r="C107" s="30" t="s">
        <v>178</v>
      </c>
      <c r="D107" s="38"/>
      <c r="E107" s="38"/>
      <c r="F107" s="38"/>
      <c r="G107" s="38"/>
      <c r="H107" s="38"/>
      <c r="I107" s="152"/>
      <c r="J107" s="38"/>
      <c r="K107" s="38"/>
      <c r="L107" s="61"/>
      <c r="S107" s="36"/>
      <c r="T107" s="36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</row>
    <row r="108" s="2" customFormat="1" ht="16.5" customHeight="1">
      <c r="A108" s="36"/>
      <c r="B108" s="37"/>
      <c r="C108" s="38"/>
      <c r="D108" s="38"/>
      <c r="E108" s="74" t="str">
        <f>E9</f>
        <v>SO 000 - Vedlejší a ostatní náklady - způsobilé výdaje na vedlejší aktivity projektu</v>
      </c>
      <c r="F108" s="38"/>
      <c r="G108" s="38"/>
      <c r="H108" s="38"/>
      <c r="I108" s="152"/>
      <c r="J108" s="38"/>
      <c r="K108" s="38"/>
      <c r="L108" s="61"/>
      <c r="S108" s="36"/>
      <c r="T108" s="36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</row>
    <row r="109" s="2" customFormat="1" ht="6.96" customHeight="1">
      <c r="A109" s="36"/>
      <c r="B109" s="37"/>
      <c r="C109" s="38"/>
      <c r="D109" s="38"/>
      <c r="E109" s="38"/>
      <c r="F109" s="38"/>
      <c r="G109" s="38"/>
      <c r="H109" s="38"/>
      <c r="I109" s="152"/>
      <c r="J109" s="38"/>
      <c r="K109" s="38"/>
      <c r="L109" s="61"/>
      <c r="S109" s="36"/>
      <c r="T109" s="36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</row>
    <row r="110" s="2" customFormat="1" ht="12" customHeight="1">
      <c r="A110" s="36"/>
      <c r="B110" s="37"/>
      <c r="C110" s="30" t="s">
        <v>19</v>
      </c>
      <c r="D110" s="38"/>
      <c r="E110" s="38"/>
      <c r="F110" s="25" t="str">
        <f>F12</f>
        <v xml:space="preserve"> </v>
      </c>
      <c r="G110" s="38"/>
      <c r="H110" s="38"/>
      <c r="I110" s="154" t="s">
        <v>21</v>
      </c>
      <c r="J110" s="77" t="str">
        <f>IF(J12="","",J12)</f>
        <v>7. 11. 2019</v>
      </c>
      <c r="K110" s="38"/>
      <c r="L110" s="61"/>
      <c r="S110" s="36"/>
      <c r="T110" s="36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</row>
    <row r="111" s="2" customFormat="1" ht="6.96" customHeight="1">
      <c r="A111" s="36"/>
      <c r="B111" s="37"/>
      <c r="C111" s="38"/>
      <c r="D111" s="38"/>
      <c r="E111" s="38"/>
      <c r="F111" s="38"/>
      <c r="G111" s="38"/>
      <c r="H111" s="38"/>
      <c r="I111" s="152"/>
      <c r="J111" s="38"/>
      <c r="K111" s="38"/>
      <c r="L111" s="61"/>
      <c r="S111" s="36"/>
      <c r="T111" s="36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</row>
    <row r="112" s="2" customFormat="1" ht="15.15" customHeight="1">
      <c r="A112" s="36"/>
      <c r="B112" s="37"/>
      <c r="C112" s="30" t="s">
        <v>23</v>
      </c>
      <c r="D112" s="38"/>
      <c r="E112" s="38"/>
      <c r="F112" s="25" t="str">
        <f>E15</f>
        <v xml:space="preserve"> </v>
      </c>
      <c r="G112" s="38"/>
      <c r="H112" s="38"/>
      <c r="I112" s="154" t="s">
        <v>28</v>
      </c>
      <c r="J112" s="34" t="str">
        <f>E21</f>
        <v xml:space="preserve"> </v>
      </c>
      <c r="K112" s="38"/>
      <c r="L112" s="61"/>
      <c r="S112" s="36"/>
      <c r="T112" s="36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</row>
    <row r="113" s="2" customFormat="1" ht="15.15" customHeight="1">
      <c r="A113" s="36"/>
      <c r="B113" s="37"/>
      <c r="C113" s="30" t="s">
        <v>26</v>
      </c>
      <c r="D113" s="38"/>
      <c r="E113" s="38"/>
      <c r="F113" s="25" t="str">
        <f>IF(E18="","",E18)</f>
        <v>Vyplň údaj</v>
      </c>
      <c r="G113" s="38"/>
      <c r="H113" s="38"/>
      <c r="I113" s="154" t="s">
        <v>30</v>
      </c>
      <c r="J113" s="34" t="str">
        <f>E24</f>
        <v xml:space="preserve"> </v>
      </c>
      <c r="K113" s="38"/>
      <c r="L113" s="61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</row>
    <row r="114" s="2" customFormat="1" ht="10.32" customHeight="1">
      <c r="A114" s="36"/>
      <c r="B114" s="37"/>
      <c r="C114" s="38"/>
      <c r="D114" s="38"/>
      <c r="E114" s="38"/>
      <c r="F114" s="38"/>
      <c r="G114" s="38"/>
      <c r="H114" s="38"/>
      <c r="I114" s="152"/>
      <c r="J114" s="38"/>
      <c r="K114" s="38"/>
      <c r="L114" s="61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</row>
    <row r="115" s="10" customFormat="1" ht="29.28" customHeight="1">
      <c r="A115" s="210"/>
      <c r="B115" s="211"/>
      <c r="C115" s="212" t="s">
        <v>190</v>
      </c>
      <c r="D115" s="213" t="s">
        <v>57</v>
      </c>
      <c r="E115" s="213" t="s">
        <v>53</v>
      </c>
      <c r="F115" s="213" t="s">
        <v>54</v>
      </c>
      <c r="G115" s="213" t="s">
        <v>191</v>
      </c>
      <c r="H115" s="213" t="s">
        <v>192</v>
      </c>
      <c r="I115" s="214" t="s">
        <v>193</v>
      </c>
      <c r="J115" s="213" t="s">
        <v>186</v>
      </c>
      <c r="K115" s="215" t="s">
        <v>194</v>
      </c>
      <c r="L115" s="216"/>
      <c r="M115" s="98" t="s">
        <v>1</v>
      </c>
      <c r="N115" s="99" t="s">
        <v>36</v>
      </c>
      <c r="O115" s="99" t="s">
        <v>195</v>
      </c>
      <c r="P115" s="99" t="s">
        <v>196</v>
      </c>
      <c r="Q115" s="99" t="s">
        <v>197</v>
      </c>
      <c r="R115" s="99" t="s">
        <v>198</v>
      </c>
      <c r="S115" s="99" t="s">
        <v>199</v>
      </c>
      <c r="T115" s="100" t="s">
        <v>200</v>
      </c>
      <c r="U115" s="210"/>
      <c r="V115" s="210"/>
      <c r="W115" s="210"/>
      <c r="X115" s="210"/>
      <c r="Y115" s="210"/>
      <c r="Z115" s="210"/>
      <c r="AA115" s="210"/>
      <c r="AB115" s="210"/>
      <c r="AC115" s="210"/>
      <c r="AD115" s="210"/>
      <c r="AE115" s="210"/>
    </row>
    <row r="116" s="2" customFormat="1" ht="22.8" customHeight="1">
      <c r="A116" s="36"/>
      <c r="B116" s="37"/>
      <c r="C116" s="105" t="s">
        <v>201</v>
      </c>
      <c r="D116" s="38"/>
      <c r="E116" s="38"/>
      <c r="F116" s="38"/>
      <c r="G116" s="38"/>
      <c r="H116" s="38"/>
      <c r="I116" s="152"/>
      <c r="J116" s="217">
        <f>BK116</f>
        <v>0</v>
      </c>
      <c r="K116" s="38"/>
      <c r="L116" s="42"/>
      <c r="M116" s="101"/>
      <c r="N116" s="218"/>
      <c r="O116" s="102"/>
      <c r="P116" s="219">
        <f>P117</f>
        <v>0</v>
      </c>
      <c r="Q116" s="102"/>
      <c r="R116" s="219">
        <f>R117</f>
        <v>0</v>
      </c>
      <c r="S116" s="102"/>
      <c r="T116" s="220">
        <f>T117</f>
        <v>0</v>
      </c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  <c r="AT116" s="15" t="s">
        <v>71</v>
      </c>
      <c r="AU116" s="15" t="s">
        <v>82</v>
      </c>
      <c r="BK116" s="221">
        <f>BK117</f>
        <v>0</v>
      </c>
    </row>
    <row r="117" s="11" customFormat="1" ht="25.92" customHeight="1">
      <c r="A117" s="11"/>
      <c r="B117" s="222"/>
      <c r="C117" s="223"/>
      <c r="D117" s="224" t="s">
        <v>71</v>
      </c>
      <c r="E117" s="225" t="s">
        <v>72</v>
      </c>
      <c r="F117" s="225" t="s">
        <v>202</v>
      </c>
      <c r="G117" s="223"/>
      <c r="H117" s="223"/>
      <c r="I117" s="226"/>
      <c r="J117" s="227">
        <f>BK117</f>
        <v>0</v>
      </c>
      <c r="K117" s="223"/>
      <c r="L117" s="228"/>
      <c r="M117" s="229"/>
      <c r="N117" s="230"/>
      <c r="O117" s="230"/>
      <c r="P117" s="231">
        <f>SUM(P118:P138)</f>
        <v>0</v>
      </c>
      <c r="Q117" s="230"/>
      <c r="R117" s="231">
        <f>SUM(R118:R138)</f>
        <v>0</v>
      </c>
      <c r="S117" s="230"/>
      <c r="T117" s="232">
        <f>SUM(T118:T138)</f>
        <v>0</v>
      </c>
      <c r="U117" s="11"/>
      <c r="V117" s="11"/>
      <c r="W117" s="11"/>
      <c r="X117" s="11"/>
      <c r="Y117" s="11"/>
      <c r="Z117" s="11"/>
      <c r="AA117" s="11"/>
      <c r="AB117" s="11"/>
      <c r="AC117" s="11"/>
      <c r="AD117" s="11"/>
      <c r="AE117" s="11"/>
      <c r="AR117" s="233" t="s">
        <v>80</v>
      </c>
      <c r="AT117" s="234" t="s">
        <v>71</v>
      </c>
      <c r="AU117" s="234" t="s">
        <v>72</v>
      </c>
      <c r="AY117" s="233" t="s">
        <v>203</v>
      </c>
      <c r="BK117" s="235">
        <f>SUM(BK118:BK138)</f>
        <v>0</v>
      </c>
    </row>
    <row r="118" s="2" customFormat="1" ht="16.5" customHeight="1">
      <c r="A118" s="36"/>
      <c r="B118" s="37"/>
      <c r="C118" s="236" t="s">
        <v>80</v>
      </c>
      <c r="D118" s="236" t="s">
        <v>204</v>
      </c>
      <c r="E118" s="237" t="s">
        <v>205</v>
      </c>
      <c r="F118" s="238" t="s">
        <v>206</v>
      </c>
      <c r="G118" s="239" t="s">
        <v>207</v>
      </c>
      <c r="H118" s="240">
        <v>1</v>
      </c>
      <c r="I118" s="241"/>
      <c r="J118" s="240">
        <f>ROUND(I118*H118,2)</f>
        <v>0</v>
      </c>
      <c r="K118" s="238" t="s">
        <v>208</v>
      </c>
      <c r="L118" s="42"/>
      <c r="M118" s="242" t="s">
        <v>1</v>
      </c>
      <c r="N118" s="243" t="s">
        <v>37</v>
      </c>
      <c r="O118" s="89"/>
      <c r="P118" s="244">
        <f>O118*H118</f>
        <v>0</v>
      </c>
      <c r="Q118" s="244">
        <v>0</v>
      </c>
      <c r="R118" s="244">
        <f>Q118*H118</f>
        <v>0</v>
      </c>
      <c r="S118" s="244">
        <v>0</v>
      </c>
      <c r="T118" s="245">
        <f>S118*H118</f>
        <v>0</v>
      </c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  <c r="AR118" s="246" t="s">
        <v>209</v>
      </c>
      <c r="AT118" s="246" t="s">
        <v>204</v>
      </c>
      <c r="AU118" s="246" t="s">
        <v>80</v>
      </c>
      <c r="AY118" s="15" t="s">
        <v>203</v>
      </c>
      <c r="BE118" s="247">
        <f>IF(N118="základní",J118,0)</f>
        <v>0</v>
      </c>
      <c r="BF118" s="247">
        <f>IF(N118="snížená",J118,0)</f>
        <v>0</v>
      </c>
      <c r="BG118" s="247">
        <f>IF(N118="zákl. přenesená",J118,0)</f>
        <v>0</v>
      </c>
      <c r="BH118" s="247">
        <f>IF(N118="sníž. přenesená",J118,0)</f>
        <v>0</v>
      </c>
      <c r="BI118" s="247">
        <f>IF(N118="nulová",J118,0)</f>
        <v>0</v>
      </c>
      <c r="BJ118" s="15" t="s">
        <v>80</v>
      </c>
      <c r="BK118" s="247">
        <f>ROUND(I118*H118,2)</f>
        <v>0</v>
      </c>
      <c r="BL118" s="15" t="s">
        <v>209</v>
      </c>
      <c r="BM118" s="246" t="s">
        <v>210</v>
      </c>
    </row>
    <row r="119" s="2" customFormat="1">
      <c r="A119" s="36"/>
      <c r="B119" s="37"/>
      <c r="C119" s="38"/>
      <c r="D119" s="248" t="s">
        <v>211</v>
      </c>
      <c r="E119" s="38"/>
      <c r="F119" s="249" t="s">
        <v>212</v>
      </c>
      <c r="G119" s="38"/>
      <c r="H119" s="38"/>
      <c r="I119" s="152"/>
      <c r="J119" s="38"/>
      <c r="K119" s="38"/>
      <c r="L119" s="42"/>
      <c r="M119" s="250"/>
      <c r="N119" s="251"/>
      <c r="O119" s="89"/>
      <c r="P119" s="89"/>
      <c r="Q119" s="89"/>
      <c r="R119" s="89"/>
      <c r="S119" s="89"/>
      <c r="T119" s="90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  <c r="AT119" s="15" t="s">
        <v>211</v>
      </c>
      <c r="AU119" s="15" t="s">
        <v>80</v>
      </c>
    </row>
    <row r="120" s="12" customFormat="1">
      <c r="A120" s="12"/>
      <c r="B120" s="252"/>
      <c r="C120" s="253"/>
      <c r="D120" s="248" t="s">
        <v>213</v>
      </c>
      <c r="E120" s="254" t="s">
        <v>214</v>
      </c>
      <c r="F120" s="255" t="s">
        <v>215</v>
      </c>
      <c r="G120" s="253"/>
      <c r="H120" s="256">
        <v>1</v>
      </c>
      <c r="I120" s="257"/>
      <c r="J120" s="253"/>
      <c r="K120" s="253"/>
      <c r="L120" s="258"/>
      <c r="M120" s="259"/>
      <c r="N120" s="260"/>
      <c r="O120" s="260"/>
      <c r="P120" s="260"/>
      <c r="Q120" s="260"/>
      <c r="R120" s="260"/>
      <c r="S120" s="260"/>
      <c r="T120" s="261"/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T120" s="262" t="s">
        <v>213</v>
      </c>
      <c r="AU120" s="262" t="s">
        <v>80</v>
      </c>
      <c r="AV120" s="12" t="s">
        <v>95</v>
      </c>
      <c r="AW120" s="12" t="s">
        <v>29</v>
      </c>
      <c r="AX120" s="12" t="s">
        <v>80</v>
      </c>
      <c r="AY120" s="262" t="s">
        <v>203</v>
      </c>
    </row>
    <row r="121" s="2" customFormat="1" ht="16.5" customHeight="1">
      <c r="A121" s="36"/>
      <c r="B121" s="37"/>
      <c r="C121" s="236" t="s">
        <v>95</v>
      </c>
      <c r="D121" s="236" t="s">
        <v>204</v>
      </c>
      <c r="E121" s="237" t="s">
        <v>216</v>
      </c>
      <c r="F121" s="238" t="s">
        <v>217</v>
      </c>
      <c r="G121" s="239" t="s">
        <v>207</v>
      </c>
      <c r="H121" s="240">
        <v>1</v>
      </c>
      <c r="I121" s="241"/>
      <c r="J121" s="240">
        <f>ROUND(I121*H121,2)</f>
        <v>0</v>
      </c>
      <c r="K121" s="238" t="s">
        <v>208</v>
      </c>
      <c r="L121" s="42"/>
      <c r="M121" s="242" t="s">
        <v>1</v>
      </c>
      <c r="N121" s="243" t="s">
        <v>37</v>
      </c>
      <c r="O121" s="89"/>
      <c r="P121" s="244">
        <f>O121*H121</f>
        <v>0</v>
      </c>
      <c r="Q121" s="244">
        <v>0</v>
      </c>
      <c r="R121" s="244">
        <f>Q121*H121</f>
        <v>0</v>
      </c>
      <c r="S121" s="244">
        <v>0</v>
      </c>
      <c r="T121" s="245">
        <f>S121*H121</f>
        <v>0</v>
      </c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R121" s="246" t="s">
        <v>209</v>
      </c>
      <c r="AT121" s="246" t="s">
        <v>204</v>
      </c>
      <c r="AU121" s="246" t="s">
        <v>80</v>
      </c>
      <c r="AY121" s="15" t="s">
        <v>203</v>
      </c>
      <c r="BE121" s="247">
        <f>IF(N121="základní",J121,0)</f>
        <v>0</v>
      </c>
      <c r="BF121" s="247">
        <f>IF(N121="snížená",J121,0)</f>
        <v>0</v>
      </c>
      <c r="BG121" s="247">
        <f>IF(N121="zákl. přenesená",J121,0)</f>
        <v>0</v>
      </c>
      <c r="BH121" s="247">
        <f>IF(N121="sníž. přenesená",J121,0)</f>
        <v>0</v>
      </c>
      <c r="BI121" s="247">
        <f>IF(N121="nulová",J121,0)</f>
        <v>0</v>
      </c>
      <c r="BJ121" s="15" t="s">
        <v>80</v>
      </c>
      <c r="BK121" s="247">
        <f>ROUND(I121*H121,2)</f>
        <v>0</v>
      </c>
      <c r="BL121" s="15" t="s">
        <v>209</v>
      </c>
      <c r="BM121" s="246" t="s">
        <v>218</v>
      </c>
    </row>
    <row r="122" s="2" customFormat="1">
      <c r="A122" s="36"/>
      <c r="B122" s="37"/>
      <c r="C122" s="38"/>
      <c r="D122" s="248" t="s">
        <v>211</v>
      </c>
      <c r="E122" s="38"/>
      <c r="F122" s="249" t="s">
        <v>219</v>
      </c>
      <c r="G122" s="38"/>
      <c r="H122" s="38"/>
      <c r="I122" s="152"/>
      <c r="J122" s="38"/>
      <c r="K122" s="38"/>
      <c r="L122" s="42"/>
      <c r="M122" s="250"/>
      <c r="N122" s="251"/>
      <c r="O122" s="89"/>
      <c r="P122" s="89"/>
      <c r="Q122" s="89"/>
      <c r="R122" s="89"/>
      <c r="S122" s="89"/>
      <c r="T122" s="90"/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T122" s="15" t="s">
        <v>211</v>
      </c>
      <c r="AU122" s="15" t="s">
        <v>80</v>
      </c>
    </row>
    <row r="123" s="12" customFormat="1">
      <c r="A123" s="12"/>
      <c r="B123" s="252"/>
      <c r="C123" s="253"/>
      <c r="D123" s="248" t="s">
        <v>213</v>
      </c>
      <c r="E123" s="254" t="s">
        <v>220</v>
      </c>
      <c r="F123" s="255" t="s">
        <v>80</v>
      </c>
      <c r="G123" s="253"/>
      <c r="H123" s="256">
        <v>1</v>
      </c>
      <c r="I123" s="257"/>
      <c r="J123" s="253"/>
      <c r="K123" s="253"/>
      <c r="L123" s="258"/>
      <c r="M123" s="259"/>
      <c r="N123" s="260"/>
      <c r="O123" s="260"/>
      <c r="P123" s="260"/>
      <c r="Q123" s="260"/>
      <c r="R123" s="260"/>
      <c r="S123" s="260"/>
      <c r="T123" s="261"/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T123" s="262" t="s">
        <v>213</v>
      </c>
      <c r="AU123" s="262" t="s">
        <v>80</v>
      </c>
      <c r="AV123" s="12" t="s">
        <v>95</v>
      </c>
      <c r="AW123" s="12" t="s">
        <v>29</v>
      </c>
      <c r="AX123" s="12" t="s">
        <v>80</v>
      </c>
      <c r="AY123" s="262" t="s">
        <v>203</v>
      </c>
    </row>
    <row r="124" s="2" customFormat="1" ht="16.5" customHeight="1">
      <c r="A124" s="36"/>
      <c r="B124" s="37"/>
      <c r="C124" s="236" t="s">
        <v>221</v>
      </c>
      <c r="D124" s="236" t="s">
        <v>204</v>
      </c>
      <c r="E124" s="237" t="s">
        <v>222</v>
      </c>
      <c r="F124" s="238" t="s">
        <v>223</v>
      </c>
      <c r="G124" s="239" t="s">
        <v>224</v>
      </c>
      <c r="H124" s="240">
        <v>1</v>
      </c>
      <c r="I124" s="241"/>
      <c r="J124" s="240">
        <f>ROUND(I124*H124,2)</f>
        <v>0</v>
      </c>
      <c r="K124" s="238" t="s">
        <v>208</v>
      </c>
      <c r="L124" s="42"/>
      <c r="M124" s="242" t="s">
        <v>1</v>
      </c>
      <c r="N124" s="243" t="s">
        <v>37</v>
      </c>
      <c r="O124" s="89"/>
      <c r="P124" s="244">
        <f>O124*H124</f>
        <v>0</v>
      </c>
      <c r="Q124" s="244">
        <v>0</v>
      </c>
      <c r="R124" s="244">
        <f>Q124*H124</f>
        <v>0</v>
      </c>
      <c r="S124" s="244">
        <v>0</v>
      </c>
      <c r="T124" s="245">
        <f>S124*H124</f>
        <v>0</v>
      </c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R124" s="246" t="s">
        <v>209</v>
      </c>
      <c r="AT124" s="246" t="s">
        <v>204</v>
      </c>
      <c r="AU124" s="246" t="s">
        <v>80</v>
      </c>
      <c r="AY124" s="15" t="s">
        <v>203</v>
      </c>
      <c r="BE124" s="247">
        <f>IF(N124="základní",J124,0)</f>
        <v>0</v>
      </c>
      <c r="BF124" s="247">
        <f>IF(N124="snížená",J124,0)</f>
        <v>0</v>
      </c>
      <c r="BG124" s="247">
        <f>IF(N124="zákl. přenesená",J124,0)</f>
        <v>0</v>
      </c>
      <c r="BH124" s="247">
        <f>IF(N124="sníž. přenesená",J124,0)</f>
        <v>0</v>
      </c>
      <c r="BI124" s="247">
        <f>IF(N124="nulová",J124,0)</f>
        <v>0</v>
      </c>
      <c r="BJ124" s="15" t="s">
        <v>80</v>
      </c>
      <c r="BK124" s="247">
        <f>ROUND(I124*H124,2)</f>
        <v>0</v>
      </c>
      <c r="BL124" s="15" t="s">
        <v>209</v>
      </c>
      <c r="BM124" s="246" t="s">
        <v>225</v>
      </c>
    </row>
    <row r="125" s="2" customFormat="1">
      <c r="A125" s="36"/>
      <c r="B125" s="37"/>
      <c r="C125" s="38"/>
      <c r="D125" s="248" t="s">
        <v>211</v>
      </c>
      <c r="E125" s="38"/>
      <c r="F125" s="249" t="s">
        <v>219</v>
      </c>
      <c r="G125" s="38"/>
      <c r="H125" s="38"/>
      <c r="I125" s="152"/>
      <c r="J125" s="38"/>
      <c r="K125" s="38"/>
      <c r="L125" s="42"/>
      <c r="M125" s="250"/>
      <c r="N125" s="251"/>
      <c r="O125" s="89"/>
      <c r="P125" s="89"/>
      <c r="Q125" s="89"/>
      <c r="R125" s="89"/>
      <c r="S125" s="89"/>
      <c r="T125" s="90"/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T125" s="15" t="s">
        <v>211</v>
      </c>
      <c r="AU125" s="15" t="s">
        <v>80</v>
      </c>
    </row>
    <row r="126" s="12" customFormat="1">
      <c r="A126" s="12"/>
      <c r="B126" s="252"/>
      <c r="C126" s="253"/>
      <c r="D126" s="248" t="s">
        <v>213</v>
      </c>
      <c r="E126" s="254" t="s">
        <v>226</v>
      </c>
      <c r="F126" s="255" t="s">
        <v>227</v>
      </c>
      <c r="G126" s="253"/>
      <c r="H126" s="256">
        <v>1</v>
      </c>
      <c r="I126" s="257"/>
      <c r="J126" s="253"/>
      <c r="K126" s="253"/>
      <c r="L126" s="258"/>
      <c r="M126" s="259"/>
      <c r="N126" s="260"/>
      <c r="O126" s="260"/>
      <c r="P126" s="260"/>
      <c r="Q126" s="260"/>
      <c r="R126" s="260"/>
      <c r="S126" s="260"/>
      <c r="T126" s="261"/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T126" s="262" t="s">
        <v>213</v>
      </c>
      <c r="AU126" s="262" t="s">
        <v>80</v>
      </c>
      <c r="AV126" s="12" t="s">
        <v>95</v>
      </c>
      <c r="AW126" s="12" t="s">
        <v>29</v>
      </c>
      <c r="AX126" s="12" t="s">
        <v>80</v>
      </c>
      <c r="AY126" s="262" t="s">
        <v>203</v>
      </c>
    </row>
    <row r="127" s="2" customFormat="1" ht="16.5" customHeight="1">
      <c r="A127" s="36"/>
      <c r="B127" s="37"/>
      <c r="C127" s="236" t="s">
        <v>209</v>
      </c>
      <c r="D127" s="236" t="s">
        <v>204</v>
      </c>
      <c r="E127" s="237" t="s">
        <v>228</v>
      </c>
      <c r="F127" s="238" t="s">
        <v>229</v>
      </c>
      <c r="G127" s="239" t="s">
        <v>207</v>
      </c>
      <c r="H127" s="240">
        <v>1</v>
      </c>
      <c r="I127" s="241"/>
      <c r="J127" s="240">
        <f>ROUND(I127*H127,2)</f>
        <v>0</v>
      </c>
      <c r="K127" s="238" t="s">
        <v>208</v>
      </c>
      <c r="L127" s="42"/>
      <c r="M127" s="242" t="s">
        <v>1</v>
      </c>
      <c r="N127" s="243" t="s">
        <v>37</v>
      </c>
      <c r="O127" s="89"/>
      <c r="P127" s="244">
        <f>O127*H127</f>
        <v>0</v>
      </c>
      <c r="Q127" s="244">
        <v>0</v>
      </c>
      <c r="R127" s="244">
        <f>Q127*H127</f>
        <v>0</v>
      </c>
      <c r="S127" s="244">
        <v>0</v>
      </c>
      <c r="T127" s="245">
        <f>S127*H127</f>
        <v>0</v>
      </c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R127" s="246" t="s">
        <v>209</v>
      </c>
      <c r="AT127" s="246" t="s">
        <v>204</v>
      </c>
      <c r="AU127" s="246" t="s">
        <v>80</v>
      </c>
      <c r="AY127" s="15" t="s">
        <v>203</v>
      </c>
      <c r="BE127" s="247">
        <f>IF(N127="základní",J127,0)</f>
        <v>0</v>
      </c>
      <c r="BF127" s="247">
        <f>IF(N127="snížená",J127,0)</f>
        <v>0</v>
      </c>
      <c r="BG127" s="247">
        <f>IF(N127="zákl. přenesená",J127,0)</f>
        <v>0</v>
      </c>
      <c r="BH127" s="247">
        <f>IF(N127="sníž. přenesená",J127,0)</f>
        <v>0</v>
      </c>
      <c r="BI127" s="247">
        <f>IF(N127="nulová",J127,0)</f>
        <v>0</v>
      </c>
      <c r="BJ127" s="15" t="s">
        <v>80</v>
      </c>
      <c r="BK127" s="247">
        <f>ROUND(I127*H127,2)</f>
        <v>0</v>
      </c>
      <c r="BL127" s="15" t="s">
        <v>209</v>
      </c>
      <c r="BM127" s="246" t="s">
        <v>230</v>
      </c>
    </row>
    <row r="128" s="2" customFormat="1">
      <c r="A128" s="36"/>
      <c r="B128" s="37"/>
      <c r="C128" s="38"/>
      <c r="D128" s="248" t="s">
        <v>211</v>
      </c>
      <c r="E128" s="38"/>
      <c r="F128" s="249" t="s">
        <v>219</v>
      </c>
      <c r="G128" s="38"/>
      <c r="H128" s="38"/>
      <c r="I128" s="152"/>
      <c r="J128" s="38"/>
      <c r="K128" s="38"/>
      <c r="L128" s="42"/>
      <c r="M128" s="250"/>
      <c r="N128" s="251"/>
      <c r="O128" s="89"/>
      <c r="P128" s="89"/>
      <c r="Q128" s="89"/>
      <c r="R128" s="89"/>
      <c r="S128" s="89"/>
      <c r="T128" s="90"/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T128" s="15" t="s">
        <v>211</v>
      </c>
      <c r="AU128" s="15" t="s">
        <v>80</v>
      </c>
    </row>
    <row r="129" s="12" customFormat="1">
      <c r="A129" s="12"/>
      <c r="B129" s="252"/>
      <c r="C129" s="253"/>
      <c r="D129" s="248" t="s">
        <v>213</v>
      </c>
      <c r="E129" s="254" t="s">
        <v>231</v>
      </c>
      <c r="F129" s="255" t="s">
        <v>232</v>
      </c>
      <c r="G129" s="253"/>
      <c r="H129" s="256">
        <v>1</v>
      </c>
      <c r="I129" s="257"/>
      <c r="J129" s="253"/>
      <c r="K129" s="253"/>
      <c r="L129" s="258"/>
      <c r="M129" s="259"/>
      <c r="N129" s="260"/>
      <c r="O129" s="260"/>
      <c r="P129" s="260"/>
      <c r="Q129" s="260"/>
      <c r="R129" s="260"/>
      <c r="S129" s="260"/>
      <c r="T129" s="261"/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T129" s="262" t="s">
        <v>213</v>
      </c>
      <c r="AU129" s="262" t="s">
        <v>80</v>
      </c>
      <c r="AV129" s="12" t="s">
        <v>95</v>
      </c>
      <c r="AW129" s="12" t="s">
        <v>29</v>
      </c>
      <c r="AX129" s="12" t="s">
        <v>80</v>
      </c>
      <c r="AY129" s="262" t="s">
        <v>203</v>
      </c>
    </row>
    <row r="130" s="2" customFormat="1" ht="16.5" customHeight="1">
      <c r="A130" s="36"/>
      <c r="B130" s="37"/>
      <c r="C130" s="236" t="s">
        <v>233</v>
      </c>
      <c r="D130" s="236" t="s">
        <v>204</v>
      </c>
      <c r="E130" s="237" t="s">
        <v>234</v>
      </c>
      <c r="F130" s="238" t="s">
        <v>235</v>
      </c>
      <c r="G130" s="239" t="s">
        <v>207</v>
      </c>
      <c r="H130" s="240">
        <v>1</v>
      </c>
      <c r="I130" s="241"/>
      <c r="J130" s="240">
        <f>ROUND(I130*H130,2)</f>
        <v>0</v>
      </c>
      <c r="K130" s="238" t="s">
        <v>208</v>
      </c>
      <c r="L130" s="42"/>
      <c r="M130" s="242" t="s">
        <v>1</v>
      </c>
      <c r="N130" s="243" t="s">
        <v>37</v>
      </c>
      <c r="O130" s="89"/>
      <c r="P130" s="244">
        <f>O130*H130</f>
        <v>0</v>
      </c>
      <c r="Q130" s="244">
        <v>0</v>
      </c>
      <c r="R130" s="244">
        <f>Q130*H130</f>
        <v>0</v>
      </c>
      <c r="S130" s="244">
        <v>0</v>
      </c>
      <c r="T130" s="245">
        <f>S130*H130</f>
        <v>0</v>
      </c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R130" s="246" t="s">
        <v>209</v>
      </c>
      <c r="AT130" s="246" t="s">
        <v>204</v>
      </c>
      <c r="AU130" s="246" t="s">
        <v>80</v>
      </c>
      <c r="AY130" s="15" t="s">
        <v>203</v>
      </c>
      <c r="BE130" s="247">
        <f>IF(N130="základní",J130,0)</f>
        <v>0</v>
      </c>
      <c r="BF130" s="247">
        <f>IF(N130="snížená",J130,0)</f>
        <v>0</v>
      </c>
      <c r="BG130" s="247">
        <f>IF(N130="zákl. přenesená",J130,0)</f>
        <v>0</v>
      </c>
      <c r="BH130" s="247">
        <f>IF(N130="sníž. přenesená",J130,0)</f>
        <v>0</v>
      </c>
      <c r="BI130" s="247">
        <f>IF(N130="nulová",J130,0)</f>
        <v>0</v>
      </c>
      <c r="BJ130" s="15" t="s">
        <v>80</v>
      </c>
      <c r="BK130" s="247">
        <f>ROUND(I130*H130,2)</f>
        <v>0</v>
      </c>
      <c r="BL130" s="15" t="s">
        <v>209</v>
      </c>
      <c r="BM130" s="246" t="s">
        <v>236</v>
      </c>
    </row>
    <row r="131" s="2" customFormat="1">
      <c r="A131" s="36"/>
      <c r="B131" s="37"/>
      <c r="C131" s="38"/>
      <c r="D131" s="248" t="s">
        <v>211</v>
      </c>
      <c r="E131" s="38"/>
      <c r="F131" s="249" t="s">
        <v>219</v>
      </c>
      <c r="G131" s="38"/>
      <c r="H131" s="38"/>
      <c r="I131" s="152"/>
      <c r="J131" s="38"/>
      <c r="K131" s="38"/>
      <c r="L131" s="42"/>
      <c r="M131" s="250"/>
      <c r="N131" s="251"/>
      <c r="O131" s="89"/>
      <c r="P131" s="89"/>
      <c r="Q131" s="89"/>
      <c r="R131" s="89"/>
      <c r="S131" s="89"/>
      <c r="T131" s="90"/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T131" s="15" t="s">
        <v>211</v>
      </c>
      <c r="AU131" s="15" t="s">
        <v>80</v>
      </c>
    </row>
    <row r="132" s="12" customFormat="1">
      <c r="A132" s="12"/>
      <c r="B132" s="252"/>
      <c r="C132" s="253"/>
      <c r="D132" s="248" t="s">
        <v>213</v>
      </c>
      <c r="E132" s="254" t="s">
        <v>237</v>
      </c>
      <c r="F132" s="255" t="s">
        <v>238</v>
      </c>
      <c r="G132" s="253"/>
      <c r="H132" s="256">
        <v>1</v>
      </c>
      <c r="I132" s="257"/>
      <c r="J132" s="253"/>
      <c r="K132" s="253"/>
      <c r="L132" s="258"/>
      <c r="M132" s="259"/>
      <c r="N132" s="260"/>
      <c r="O132" s="260"/>
      <c r="P132" s="260"/>
      <c r="Q132" s="260"/>
      <c r="R132" s="260"/>
      <c r="S132" s="260"/>
      <c r="T132" s="261"/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T132" s="262" t="s">
        <v>213</v>
      </c>
      <c r="AU132" s="262" t="s">
        <v>80</v>
      </c>
      <c r="AV132" s="12" t="s">
        <v>95</v>
      </c>
      <c r="AW132" s="12" t="s">
        <v>29</v>
      </c>
      <c r="AX132" s="12" t="s">
        <v>80</v>
      </c>
      <c r="AY132" s="262" t="s">
        <v>203</v>
      </c>
    </row>
    <row r="133" s="2" customFormat="1" ht="16.5" customHeight="1">
      <c r="A133" s="36"/>
      <c r="B133" s="37"/>
      <c r="C133" s="236" t="s">
        <v>239</v>
      </c>
      <c r="D133" s="236" t="s">
        <v>204</v>
      </c>
      <c r="E133" s="237" t="s">
        <v>240</v>
      </c>
      <c r="F133" s="238" t="s">
        <v>241</v>
      </c>
      <c r="G133" s="239" t="s">
        <v>207</v>
      </c>
      <c r="H133" s="240">
        <v>1</v>
      </c>
      <c r="I133" s="241"/>
      <c r="J133" s="240">
        <f>ROUND(I133*H133,2)</f>
        <v>0</v>
      </c>
      <c r="K133" s="238" t="s">
        <v>208</v>
      </c>
      <c r="L133" s="42"/>
      <c r="M133" s="242" t="s">
        <v>1</v>
      </c>
      <c r="N133" s="243" t="s">
        <v>37</v>
      </c>
      <c r="O133" s="89"/>
      <c r="P133" s="244">
        <f>O133*H133</f>
        <v>0</v>
      </c>
      <c r="Q133" s="244">
        <v>0</v>
      </c>
      <c r="R133" s="244">
        <f>Q133*H133</f>
        <v>0</v>
      </c>
      <c r="S133" s="244">
        <v>0</v>
      </c>
      <c r="T133" s="245">
        <f>S133*H133</f>
        <v>0</v>
      </c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R133" s="246" t="s">
        <v>209</v>
      </c>
      <c r="AT133" s="246" t="s">
        <v>204</v>
      </c>
      <c r="AU133" s="246" t="s">
        <v>80</v>
      </c>
      <c r="AY133" s="15" t="s">
        <v>203</v>
      </c>
      <c r="BE133" s="247">
        <f>IF(N133="základní",J133,0)</f>
        <v>0</v>
      </c>
      <c r="BF133" s="247">
        <f>IF(N133="snížená",J133,0)</f>
        <v>0</v>
      </c>
      <c r="BG133" s="247">
        <f>IF(N133="zákl. přenesená",J133,0)</f>
        <v>0</v>
      </c>
      <c r="BH133" s="247">
        <f>IF(N133="sníž. přenesená",J133,0)</f>
        <v>0</v>
      </c>
      <c r="BI133" s="247">
        <f>IF(N133="nulová",J133,0)</f>
        <v>0</v>
      </c>
      <c r="BJ133" s="15" t="s">
        <v>80</v>
      </c>
      <c r="BK133" s="247">
        <f>ROUND(I133*H133,2)</f>
        <v>0</v>
      </c>
      <c r="BL133" s="15" t="s">
        <v>209</v>
      </c>
      <c r="BM133" s="246" t="s">
        <v>242</v>
      </c>
    </row>
    <row r="134" s="2" customFormat="1">
      <c r="A134" s="36"/>
      <c r="B134" s="37"/>
      <c r="C134" s="38"/>
      <c r="D134" s="248" t="s">
        <v>211</v>
      </c>
      <c r="E134" s="38"/>
      <c r="F134" s="249" t="s">
        <v>243</v>
      </c>
      <c r="G134" s="38"/>
      <c r="H134" s="38"/>
      <c r="I134" s="152"/>
      <c r="J134" s="38"/>
      <c r="K134" s="38"/>
      <c r="L134" s="42"/>
      <c r="M134" s="250"/>
      <c r="N134" s="251"/>
      <c r="O134" s="89"/>
      <c r="P134" s="89"/>
      <c r="Q134" s="89"/>
      <c r="R134" s="89"/>
      <c r="S134" s="89"/>
      <c r="T134" s="90"/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T134" s="15" t="s">
        <v>211</v>
      </c>
      <c r="AU134" s="15" t="s">
        <v>80</v>
      </c>
    </row>
    <row r="135" s="12" customFormat="1">
      <c r="A135" s="12"/>
      <c r="B135" s="252"/>
      <c r="C135" s="253"/>
      <c r="D135" s="248" t="s">
        <v>213</v>
      </c>
      <c r="E135" s="254" t="s">
        <v>244</v>
      </c>
      <c r="F135" s="255" t="s">
        <v>245</v>
      </c>
      <c r="G135" s="253"/>
      <c r="H135" s="256">
        <v>1</v>
      </c>
      <c r="I135" s="257"/>
      <c r="J135" s="253"/>
      <c r="K135" s="253"/>
      <c r="L135" s="258"/>
      <c r="M135" s="259"/>
      <c r="N135" s="260"/>
      <c r="O135" s="260"/>
      <c r="P135" s="260"/>
      <c r="Q135" s="260"/>
      <c r="R135" s="260"/>
      <c r="S135" s="260"/>
      <c r="T135" s="261"/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T135" s="262" t="s">
        <v>213</v>
      </c>
      <c r="AU135" s="262" t="s">
        <v>80</v>
      </c>
      <c r="AV135" s="12" t="s">
        <v>95</v>
      </c>
      <c r="AW135" s="12" t="s">
        <v>29</v>
      </c>
      <c r="AX135" s="12" t="s">
        <v>80</v>
      </c>
      <c r="AY135" s="262" t="s">
        <v>203</v>
      </c>
    </row>
    <row r="136" s="2" customFormat="1" ht="16.5" customHeight="1">
      <c r="A136" s="36"/>
      <c r="B136" s="37"/>
      <c r="C136" s="236" t="s">
        <v>246</v>
      </c>
      <c r="D136" s="236" t="s">
        <v>204</v>
      </c>
      <c r="E136" s="237" t="s">
        <v>247</v>
      </c>
      <c r="F136" s="238" t="s">
        <v>241</v>
      </c>
      <c r="G136" s="239" t="s">
        <v>224</v>
      </c>
      <c r="H136" s="240">
        <v>1</v>
      </c>
      <c r="I136" s="241"/>
      <c r="J136" s="240">
        <f>ROUND(I136*H136,2)</f>
        <v>0</v>
      </c>
      <c r="K136" s="238" t="s">
        <v>208</v>
      </c>
      <c r="L136" s="42"/>
      <c r="M136" s="242" t="s">
        <v>1</v>
      </c>
      <c r="N136" s="243" t="s">
        <v>37</v>
      </c>
      <c r="O136" s="89"/>
      <c r="P136" s="244">
        <f>O136*H136</f>
        <v>0</v>
      </c>
      <c r="Q136" s="244">
        <v>0</v>
      </c>
      <c r="R136" s="244">
        <f>Q136*H136</f>
        <v>0</v>
      </c>
      <c r="S136" s="244">
        <v>0</v>
      </c>
      <c r="T136" s="245">
        <f>S136*H136</f>
        <v>0</v>
      </c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R136" s="246" t="s">
        <v>209</v>
      </c>
      <c r="AT136" s="246" t="s">
        <v>204</v>
      </c>
      <c r="AU136" s="246" t="s">
        <v>80</v>
      </c>
      <c r="AY136" s="15" t="s">
        <v>203</v>
      </c>
      <c r="BE136" s="247">
        <f>IF(N136="základní",J136,0)</f>
        <v>0</v>
      </c>
      <c r="BF136" s="247">
        <f>IF(N136="snížená",J136,0)</f>
        <v>0</v>
      </c>
      <c r="BG136" s="247">
        <f>IF(N136="zákl. přenesená",J136,0)</f>
        <v>0</v>
      </c>
      <c r="BH136" s="247">
        <f>IF(N136="sníž. přenesená",J136,0)</f>
        <v>0</v>
      </c>
      <c r="BI136" s="247">
        <f>IF(N136="nulová",J136,0)</f>
        <v>0</v>
      </c>
      <c r="BJ136" s="15" t="s">
        <v>80</v>
      </c>
      <c r="BK136" s="247">
        <f>ROUND(I136*H136,2)</f>
        <v>0</v>
      </c>
      <c r="BL136" s="15" t="s">
        <v>209</v>
      </c>
      <c r="BM136" s="246" t="s">
        <v>248</v>
      </c>
    </row>
    <row r="137" s="2" customFormat="1">
      <c r="A137" s="36"/>
      <c r="B137" s="37"/>
      <c r="C137" s="38"/>
      <c r="D137" s="248" t="s">
        <v>211</v>
      </c>
      <c r="E137" s="38"/>
      <c r="F137" s="249" t="s">
        <v>249</v>
      </c>
      <c r="G137" s="38"/>
      <c r="H137" s="38"/>
      <c r="I137" s="152"/>
      <c r="J137" s="38"/>
      <c r="K137" s="38"/>
      <c r="L137" s="42"/>
      <c r="M137" s="250"/>
      <c r="N137" s="251"/>
      <c r="O137" s="89"/>
      <c r="P137" s="89"/>
      <c r="Q137" s="89"/>
      <c r="R137" s="89"/>
      <c r="S137" s="89"/>
      <c r="T137" s="90"/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T137" s="15" t="s">
        <v>211</v>
      </c>
      <c r="AU137" s="15" t="s">
        <v>80</v>
      </c>
    </row>
    <row r="138" s="12" customFormat="1">
      <c r="A138" s="12"/>
      <c r="B138" s="252"/>
      <c r="C138" s="253"/>
      <c r="D138" s="248" t="s">
        <v>213</v>
      </c>
      <c r="E138" s="254" t="s">
        <v>250</v>
      </c>
      <c r="F138" s="255" t="s">
        <v>251</v>
      </c>
      <c r="G138" s="253"/>
      <c r="H138" s="256">
        <v>1</v>
      </c>
      <c r="I138" s="257"/>
      <c r="J138" s="253"/>
      <c r="K138" s="253"/>
      <c r="L138" s="258"/>
      <c r="M138" s="263"/>
      <c r="N138" s="264"/>
      <c r="O138" s="264"/>
      <c r="P138" s="264"/>
      <c r="Q138" s="264"/>
      <c r="R138" s="264"/>
      <c r="S138" s="264"/>
      <c r="T138" s="265"/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T138" s="262" t="s">
        <v>213</v>
      </c>
      <c r="AU138" s="262" t="s">
        <v>80</v>
      </c>
      <c r="AV138" s="12" t="s">
        <v>95</v>
      </c>
      <c r="AW138" s="12" t="s">
        <v>29</v>
      </c>
      <c r="AX138" s="12" t="s">
        <v>80</v>
      </c>
      <c r="AY138" s="262" t="s">
        <v>203</v>
      </c>
    </row>
    <row r="139" s="2" customFormat="1" ht="6.96" customHeight="1">
      <c r="A139" s="36"/>
      <c r="B139" s="64"/>
      <c r="C139" s="65"/>
      <c r="D139" s="65"/>
      <c r="E139" s="65"/>
      <c r="F139" s="65"/>
      <c r="G139" s="65"/>
      <c r="H139" s="65"/>
      <c r="I139" s="193"/>
      <c r="J139" s="65"/>
      <c r="K139" s="65"/>
      <c r="L139" s="42"/>
      <c r="M139" s="36"/>
      <c r="O139" s="36"/>
      <c r="P139" s="36"/>
      <c r="Q139" s="36"/>
      <c r="R139" s="36"/>
      <c r="S139" s="36"/>
      <c r="T139" s="36"/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</row>
  </sheetData>
  <sheetProtection sheet="1" autoFilter="0" formatColumns="0" formatRows="0" objects="1" scenarios="1" spinCount="100000" saltValue="9KCMfV8pB2ICmYQsBcH3594hpvj/XM0OaAmsp9ShycePoxCtqwLZ5+P0XjCDbJOAo3Gzz16xVoMtDez6sbuAHQ==" hashValue="cR6DZXsBQmJsDANpCyt+VwZ3HRBw7uMyrLEeR0e0khTh3Z9f0Sn6g1GR88JNBINut4kH7vhUOrU4pOoCSo5GpA==" algorithmName="SHA-512" password="CC35"/>
  <autoFilter ref="C115:K138"/>
  <mergeCells count="9">
    <mergeCell ref="E7:H7"/>
    <mergeCell ref="E9:H9"/>
    <mergeCell ref="E18:H18"/>
    <mergeCell ref="E27:H27"/>
    <mergeCell ref="E84:H84"/>
    <mergeCell ref="E86:H86"/>
    <mergeCell ref="E106:H106"/>
    <mergeCell ref="E108:H108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style="1" customWidth="1"/>
    <col min="2" max="2" width="1.67" style="1" customWidth="1"/>
    <col min="3" max="3" width="4.17" style="1" customWidth="1"/>
    <col min="4" max="4" width="4.33" style="1" customWidth="1"/>
    <col min="5" max="5" width="17.17" style="1" customWidth="1"/>
    <col min="6" max="6" width="100.83" style="1" customWidth="1"/>
    <col min="7" max="7" width="7" style="1" customWidth="1"/>
    <col min="8" max="8" width="11.5" style="1" customWidth="1"/>
    <col min="9" max="9" width="20.17" style="144" customWidth="1"/>
    <col min="10" max="10" width="20.17" style="1" customWidth="1"/>
    <col min="11" max="11" width="20.17" style="1" customWidth="1"/>
    <col min="12" max="12" width="9.33" style="1" customWidth="1"/>
    <col min="13" max="13" width="10.83" style="1" hidden="1" customWidth="1"/>
    <col min="14" max="14" width="9.33" style="1" hidden="1"/>
    <col min="15" max="15" width="14.17" style="1" hidden="1" customWidth="1"/>
    <col min="16" max="16" width="14.17" style="1" hidden="1" customWidth="1"/>
    <col min="17" max="17" width="14.17" style="1" hidden="1" customWidth="1"/>
    <col min="18" max="18" width="14.17" style="1" hidden="1" customWidth="1"/>
    <col min="19" max="19" width="14.17" style="1" hidden="1" customWidth="1"/>
    <col min="20" max="20" width="14.17" style="1" hidden="1" customWidth="1"/>
    <col min="21" max="21" width="16.33" style="1" hidden="1" customWidth="1"/>
    <col min="22" max="22" width="12.33" style="1" customWidth="1"/>
    <col min="23" max="23" width="16.33" style="1" customWidth="1"/>
    <col min="24" max="24" width="12.33" style="1" customWidth="1"/>
    <col min="25" max="25" width="15" style="1" customWidth="1"/>
    <col min="26" max="26" width="11" style="1" customWidth="1"/>
    <col min="27" max="27" width="15" style="1" customWidth="1"/>
    <col min="28" max="28" width="16.33" style="1" customWidth="1"/>
    <col min="29" max="29" width="11" style="1" customWidth="1"/>
    <col min="30" max="30" width="15" style="1" customWidth="1"/>
    <col min="31" max="31" width="16.33" style="1" customWidth="1"/>
    <col min="44" max="44" width="9.33" style="1" hidden="1"/>
    <col min="45" max="45" width="9.33" style="1" hidden="1"/>
    <col min="46" max="46" width="9.33" style="1" hidden="1"/>
    <col min="47" max="47" width="9.33" style="1" hidden="1"/>
    <col min="48" max="48" width="9.33" style="1" hidden="1"/>
    <col min="49" max="49" width="9.33" style="1" hidden="1"/>
    <col min="50" max="50" width="9.33" style="1" hidden="1"/>
    <col min="51" max="51" width="9.33" style="1" hidden="1"/>
    <col min="52" max="52" width="9.33" style="1" hidden="1"/>
    <col min="53" max="53" width="9.33" style="1" hidden="1"/>
    <col min="54" max="54" width="9.33" style="1" hidden="1"/>
    <col min="55" max="55" width="9.33" style="1" hidden="1"/>
    <col min="56" max="56" width="9.33" style="1" hidden="1"/>
    <col min="57" max="57" width="9.33" style="1" hidden="1"/>
    <col min="58" max="58" width="9.33" style="1" hidden="1"/>
    <col min="59" max="59" width="9.33" style="1" hidden="1"/>
    <col min="60" max="60" width="9.33" style="1" hidden="1"/>
    <col min="61" max="61" width="9.33" style="1" hidden="1"/>
    <col min="62" max="62" width="9.33" style="1" hidden="1"/>
    <col min="63" max="63" width="9.33" style="1" hidden="1"/>
    <col min="64" max="64" width="9.33" style="1" hidden="1"/>
    <col min="65" max="65" width="9.33" style="1" hidden="1"/>
  </cols>
  <sheetData>
    <row r="2" s="1" customFormat="1" ht="36.96" customHeight="1">
      <c r="I2" s="144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147</v>
      </c>
      <c r="AZ2" s="266" t="s">
        <v>287</v>
      </c>
      <c r="BA2" s="266" t="s">
        <v>287</v>
      </c>
      <c r="BB2" s="266" t="s">
        <v>1</v>
      </c>
      <c r="BC2" s="266" t="s">
        <v>1298</v>
      </c>
      <c r="BD2" s="266" t="s">
        <v>95</v>
      </c>
    </row>
    <row r="3" s="1" customFormat="1" ht="6.96" customHeight="1">
      <c r="B3" s="145"/>
      <c r="C3" s="146"/>
      <c r="D3" s="146"/>
      <c r="E3" s="146"/>
      <c r="F3" s="146"/>
      <c r="G3" s="146"/>
      <c r="H3" s="146"/>
      <c r="I3" s="147"/>
      <c r="J3" s="146"/>
      <c r="K3" s="146"/>
      <c r="L3" s="18"/>
      <c r="AT3" s="15" t="s">
        <v>82</v>
      </c>
      <c r="AZ3" s="266" t="s">
        <v>1299</v>
      </c>
      <c r="BA3" s="266" t="s">
        <v>1299</v>
      </c>
      <c r="BB3" s="266" t="s">
        <v>1</v>
      </c>
      <c r="BC3" s="266" t="s">
        <v>1300</v>
      </c>
      <c r="BD3" s="266" t="s">
        <v>95</v>
      </c>
    </row>
    <row r="4" s="1" customFormat="1" ht="24.96" customHeight="1">
      <c r="B4" s="18"/>
      <c r="D4" s="148" t="s">
        <v>177</v>
      </c>
      <c r="I4" s="144"/>
      <c r="L4" s="18"/>
      <c r="M4" s="149" t="s">
        <v>10</v>
      </c>
      <c r="AT4" s="15" t="s">
        <v>4</v>
      </c>
    </row>
    <row r="5" s="1" customFormat="1" ht="6.96" customHeight="1">
      <c r="B5" s="18"/>
      <c r="I5" s="144"/>
      <c r="L5" s="18"/>
    </row>
    <row r="6" s="1" customFormat="1" ht="12" customHeight="1">
      <c r="B6" s="18"/>
      <c r="D6" s="150" t="s">
        <v>15</v>
      </c>
      <c r="I6" s="144"/>
      <c r="L6" s="18"/>
    </row>
    <row r="7" s="1" customFormat="1" ht="16.5" customHeight="1">
      <c r="B7" s="18"/>
      <c r="E7" s="151" t="str">
        <f>'Rekapitulace stavby'!K6</f>
        <v>,,Úprava projektové dokumentace na stavbu Modernizace silnice II/298 Býšť - hranice kraje, km 9,700</v>
      </c>
      <c r="F7" s="150"/>
      <c r="G7" s="150"/>
      <c r="H7" s="150"/>
      <c r="I7" s="144"/>
      <c r="L7" s="18"/>
    </row>
    <row r="8" s="2" customFormat="1" ht="12" customHeight="1">
      <c r="A8" s="36"/>
      <c r="B8" s="42"/>
      <c r="C8" s="36"/>
      <c r="D8" s="150" t="s">
        <v>178</v>
      </c>
      <c r="E8" s="36"/>
      <c r="F8" s="36"/>
      <c r="G8" s="36"/>
      <c r="H8" s="36"/>
      <c r="I8" s="152"/>
      <c r="J8" s="36"/>
      <c r="K8" s="36"/>
      <c r="L8" s="61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6.5" customHeight="1">
      <c r="A9" s="36"/>
      <c r="B9" s="42"/>
      <c r="C9" s="36"/>
      <c r="D9" s="36"/>
      <c r="E9" s="153" t="s">
        <v>1301</v>
      </c>
      <c r="F9" s="36"/>
      <c r="G9" s="36"/>
      <c r="H9" s="36"/>
      <c r="I9" s="152"/>
      <c r="J9" s="36"/>
      <c r="K9" s="36"/>
      <c r="L9" s="61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42"/>
      <c r="C10" s="36"/>
      <c r="D10" s="36"/>
      <c r="E10" s="36"/>
      <c r="F10" s="36"/>
      <c r="G10" s="36"/>
      <c r="H10" s="36"/>
      <c r="I10" s="152"/>
      <c r="J10" s="36"/>
      <c r="K10" s="36"/>
      <c r="L10" s="61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42"/>
      <c r="C11" s="36"/>
      <c r="D11" s="150" t="s">
        <v>17</v>
      </c>
      <c r="E11" s="36"/>
      <c r="F11" s="139" t="s">
        <v>1</v>
      </c>
      <c r="G11" s="36"/>
      <c r="H11" s="36"/>
      <c r="I11" s="154" t="s">
        <v>18</v>
      </c>
      <c r="J11" s="139" t="s">
        <v>1</v>
      </c>
      <c r="K11" s="36"/>
      <c r="L11" s="61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42"/>
      <c r="C12" s="36"/>
      <c r="D12" s="150" t="s">
        <v>19</v>
      </c>
      <c r="E12" s="36"/>
      <c r="F12" s="139" t="s">
        <v>20</v>
      </c>
      <c r="G12" s="36"/>
      <c r="H12" s="36"/>
      <c r="I12" s="154" t="s">
        <v>21</v>
      </c>
      <c r="J12" s="155" t="str">
        <f>'Rekapitulace stavby'!AN8</f>
        <v>7. 11. 2019</v>
      </c>
      <c r="K12" s="36"/>
      <c r="L12" s="61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0.8" customHeight="1">
      <c r="A13" s="36"/>
      <c r="B13" s="42"/>
      <c r="C13" s="36"/>
      <c r="D13" s="36"/>
      <c r="E13" s="36"/>
      <c r="F13" s="36"/>
      <c r="G13" s="36"/>
      <c r="H13" s="36"/>
      <c r="I13" s="152"/>
      <c r="J13" s="36"/>
      <c r="K13" s="36"/>
      <c r="L13" s="61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50" t="s">
        <v>23</v>
      </c>
      <c r="E14" s="36"/>
      <c r="F14" s="36"/>
      <c r="G14" s="36"/>
      <c r="H14" s="36"/>
      <c r="I14" s="154" t="s">
        <v>24</v>
      </c>
      <c r="J14" s="139" t="str">
        <f>IF('Rekapitulace stavby'!AN10="","",'Rekapitulace stavby'!AN10)</f>
        <v/>
      </c>
      <c r="K14" s="36"/>
      <c r="L14" s="61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42"/>
      <c r="C15" s="36"/>
      <c r="D15" s="36"/>
      <c r="E15" s="139" t="str">
        <f>IF('Rekapitulace stavby'!E11="","",'Rekapitulace stavby'!E11)</f>
        <v xml:space="preserve"> </v>
      </c>
      <c r="F15" s="36"/>
      <c r="G15" s="36"/>
      <c r="H15" s="36"/>
      <c r="I15" s="154" t="s">
        <v>25</v>
      </c>
      <c r="J15" s="139" t="str">
        <f>IF('Rekapitulace stavby'!AN11="","",'Rekapitulace stavby'!AN11)</f>
        <v/>
      </c>
      <c r="K15" s="36"/>
      <c r="L15" s="61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42"/>
      <c r="C16" s="36"/>
      <c r="D16" s="36"/>
      <c r="E16" s="36"/>
      <c r="F16" s="36"/>
      <c r="G16" s="36"/>
      <c r="H16" s="36"/>
      <c r="I16" s="152"/>
      <c r="J16" s="36"/>
      <c r="K16" s="36"/>
      <c r="L16" s="61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42"/>
      <c r="C17" s="36"/>
      <c r="D17" s="150" t="s">
        <v>26</v>
      </c>
      <c r="E17" s="36"/>
      <c r="F17" s="36"/>
      <c r="G17" s="36"/>
      <c r="H17" s="36"/>
      <c r="I17" s="154" t="s">
        <v>24</v>
      </c>
      <c r="J17" s="31" t="str">
        <f>'Rekapitulace stavby'!AN13</f>
        <v>Vyplň údaj</v>
      </c>
      <c r="K17" s="36"/>
      <c r="L17" s="61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42"/>
      <c r="C18" s="36"/>
      <c r="D18" s="36"/>
      <c r="E18" s="31" t="str">
        <f>'Rekapitulace stavby'!E14</f>
        <v>Vyplň údaj</v>
      </c>
      <c r="F18" s="139"/>
      <c r="G18" s="139"/>
      <c r="H18" s="139"/>
      <c r="I18" s="154" t="s">
        <v>25</v>
      </c>
      <c r="J18" s="31" t="str">
        <f>'Rekapitulace stavby'!AN14</f>
        <v>Vyplň údaj</v>
      </c>
      <c r="K18" s="36"/>
      <c r="L18" s="61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42"/>
      <c r="C19" s="36"/>
      <c r="D19" s="36"/>
      <c r="E19" s="36"/>
      <c r="F19" s="36"/>
      <c r="G19" s="36"/>
      <c r="H19" s="36"/>
      <c r="I19" s="152"/>
      <c r="J19" s="36"/>
      <c r="K19" s="36"/>
      <c r="L19" s="61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42"/>
      <c r="C20" s="36"/>
      <c r="D20" s="150" t="s">
        <v>28</v>
      </c>
      <c r="E20" s="36"/>
      <c r="F20" s="36"/>
      <c r="G20" s="36"/>
      <c r="H20" s="36"/>
      <c r="I20" s="154" t="s">
        <v>24</v>
      </c>
      <c r="J20" s="139" t="str">
        <f>IF('Rekapitulace stavby'!AN16="","",'Rekapitulace stavby'!AN16)</f>
        <v/>
      </c>
      <c r="K20" s="36"/>
      <c r="L20" s="61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42"/>
      <c r="C21" s="36"/>
      <c r="D21" s="36"/>
      <c r="E21" s="139" t="str">
        <f>IF('Rekapitulace stavby'!E17="","",'Rekapitulace stavby'!E17)</f>
        <v xml:space="preserve"> </v>
      </c>
      <c r="F21" s="36"/>
      <c r="G21" s="36"/>
      <c r="H21" s="36"/>
      <c r="I21" s="154" t="s">
        <v>25</v>
      </c>
      <c r="J21" s="139" t="str">
        <f>IF('Rekapitulace stavby'!AN17="","",'Rekapitulace stavby'!AN17)</f>
        <v/>
      </c>
      <c r="K21" s="36"/>
      <c r="L21" s="61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42"/>
      <c r="C22" s="36"/>
      <c r="D22" s="36"/>
      <c r="E22" s="36"/>
      <c r="F22" s="36"/>
      <c r="G22" s="36"/>
      <c r="H22" s="36"/>
      <c r="I22" s="152"/>
      <c r="J22" s="36"/>
      <c r="K22" s="36"/>
      <c r="L22" s="61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42"/>
      <c r="C23" s="36"/>
      <c r="D23" s="150" t="s">
        <v>30</v>
      </c>
      <c r="E23" s="36"/>
      <c r="F23" s="36"/>
      <c r="G23" s="36"/>
      <c r="H23" s="36"/>
      <c r="I23" s="154" t="s">
        <v>24</v>
      </c>
      <c r="J23" s="139" t="str">
        <f>IF('Rekapitulace stavby'!AN19="","",'Rekapitulace stavby'!AN19)</f>
        <v/>
      </c>
      <c r="K23" s="36"/>
      <c r="L23" s="61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42"/>
      <c r="C24" s="36"/>
      <c r="D24" s="36"/>
      <c r="E24" s="139" t="str">
        <f>IF('Rekapitulace stavby'!E20="","",'Rekapitulace stavby'!E20)</f>
        <v xml:space="preserve"> </v>
      </c>
      <c r="F24" s="36"/>
      <c r="G24" s="36"/>
      <c r="H24" s="36"/>
      <c r="I24" s="154" t="s">
        <v>25</v>
      </c>
      <c r="J24" s="139" t="str">
        <f>IF('Rekapitulace stavby'!AN20="","",'Rekapitulace stavby'!AN20)</f>
        <v/>
      </c>
      <c r="K24" s="36"/>
      <c r="L24" s="61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42"/>
      <c r="C25" s="36"/>
      <c r="D25" s="36"/>
      <c r="E25" s="36"/>
      <c r="F25" s="36"/>
      <c r="G25" s="36"/>
      <c r="H25" s="36"/>
      <c r="I25" s="152"/>
      <c r="J25" s="36"/>
      <c r="K25" s="36"/>
      <c r="L25" s="61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42"/>
      <c r="C26" s="36"/>
      <c r="D26" s="150" t="s">
        <v>31</v>
      </c>
      <c r="E26" s="36"/>
      <c r="F26" s="36"/>
      <c r="G26" s="36"/>
      <c r="H26" s="36"/>
      <c r="I26" s="152"/>
      <c r="J26" s="36"/>
      <c r="K26" s="36"/>
      <c r="L26" s="61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16.5" customHeight="1">
      <c r="A27" s="159"/>
      <c r="B27" s="160"/>
      <c r="C27" s="159"/>
      <c r="D27" s="159"/>
      <c r="E27" s="161" t="s">
        <v>1</v>
      </c>
      <c r="F27" s="161"/>
      <c r="G27" s="161"/>
      <c r="H27" s="161"/>
      <c r="I27" s="162"/>
      <c r="J27" s="159"/>
      <c r="K27" s="159"/>
      <c r="L27" s="163"/>
      <c r="S27" s="159"/>
      <c r="T27" s="159"/>
      <c r="U27" s="159"/>
      <c r="V27" s="159"/>
      <c r="W27" s="159"/>
      <c r="X27" s="159"/>
      <c r="Y27" s="159"/>
      <c r="Z27" s="159"/>
      <c r="AA27" s="159"/>
      <c r="AB27" s="159"/>
      <c r="AC27" s="159"/>
      <c r="AD27" s="159"/>
      <c r="AE27" s="159"/>
    </row>
    <row r="28" s="2" customFormat="1" ht="6.96" customHeight="1">
      <c r="A28" s="36"/>
      <c r="B28" s="42"/>
      <c r="C28" s="36"/>
      <c r="D28" s="36"/>
      <c r="E28" s="36"/>
      <c r="F28" s="36"/>
      <c r="G28" s="36"/>
      <c r="H28" s="36"/>
      <c r="I28" s="152"/>
      <c r="J28" s="36"/>
      <c r="K28" s="36"/>
      <c r="L28" s="61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42"/>
      <c r="C29" s="36"/>
      <c r="D29" s="164"/>
      <c r="E29" s="164"/>
      <c r="F29" s="164"/>
      <c r="G29" s="164"/>
      <c r="H29" s="164"/>
      <c r="I29" s="165"/>
      <c r="J29" s="164"/>
      <c r="K29" s="164"/>
      <c r="L29" s="61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25.44" customHeight="1">
      <c r="A30" s="36"/>
      <c r="B30" s="42"/>
      <c r="C30" s="36"/>
      <c r="D30" s="166" t="s">
        <v>32</v>
      </c>
      <c r="E30" s="36"/>
      <c r="F30" s="36"/>
      <c r="G30" s="36"/>
      <c r="H30" s="36"/>
      <c r="I30" s="152"/>
      <c r="J30" s="167">
        <f>ROUND(J118, 2)</f>
        <v>0</v>
      </c>
      <c r="K30" s="36"/>
      <c r="L30" s="61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64"/>
      <c r="E31" s="164"/>
      <c r="F31" s="164"/>
      <c r="G31" s="164"/>
      <c r="H31" s="164"/>
      <c r="I31" s="165"/>
      <c r="J31" s="164"/>
      <c r="K31" s="164"/>
      <c r="L31" s="61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42"/>
      <c r="C32" s="36"/>
      <c r="D32" s="36"/>
      <c r="E32" s="36"/>
      <c r="F32" s="168" t="s">
        <v>34</v>
      </c>
      <c r="G32" s="36"/>
      <c r="H32" s="36"/>
      <c r="I32" s="169" t="s">
        <v>33</v>
      </c>
      <c r="J32" s="168" t="s">
        <v>35</v>
      </c>
      <c r="K32" s="36"/>
      <c r="L32" s="61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14.4" customHeight="1">
      <c r="A33" s="36"/>
      <c r="B33" s="42"/>
      <c r="C33" s="36"/>
      <c r="D33" s="170" t="s">
        <v>36</v>
      </c>
      <c r="E33" s="150" t="s">
        <v>37</v>
      </c>
      <c r="F33" s="171">
        <f>ROUND((SUM(BE118:BE191)),  2)</f>
        <v>0</v>
      </c>
      <c r="G33" s="36"/>
      <c r="H33" s="36"/>
      <c r="I33" s="172">
        <v>0.20999999999999999</v>
      </c>
      <c r="J33" s="171">
        <f>ROUND(((SUM(BE118:BE191))*I33),  2)</f>
        <v>0</v>
      </c>
      <c r="K33" s="36"/>
      <c r="L33" s="61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150" t="s">
        <v>38</v>
      </c>
      <c r="F34" s="171">
        <f>ROUND((SUM(BF118:BF191)),  2)</f>
        <v>0</v>
      </c>
      <c r="G34" s="36"/>
      <c r="H34" s="36"/>
      <c r="I34" s="172">
        <v>0.14999999999999999</v>
      </c>
      <c r="J34" s="171">
        <f>ROUND(((SUM(BF118:BF191))*I34),  2)</f>
        <v>0</v>
      </c>
      <c r="K34" s="36"/>
      <c r="L34" s="61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42"/>
      <c r="C35" s="36"/>
      <c r="D35" s="36"/>
      <c r="E35" s="150" t="s">
        <v>39</v>
      </c>
      <c r="F35" s="171">
        <f>ROUND((SUM(BG118:BG191)),  2)</f>
        <v>0</v>
      </c>
      <c r="G35" s="36"/>
      <c r="H35" s="36"/>
      <c r="I35" s="172">
        <v>0.20999999999999999</v>
      </c>
      <c r="J35" s="171">
        <f>0</f>
        <v>0</v>
      </c>
      <c r="K35" s="36"/>
      <c r="L35" s="61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42"/>
      <c r="C36" s="36"/>
      <c r="D36" s="36"/>
      <c r="E36" s="150" t="s">
        <v>40</v>
      </c>
      <c r="F36" s="171">
        <f>ROUND((SUM(BH118:BH191)),  2)</f>
        <v>0</v>
      </c>
      <c r="G36" s="36"/>
      <c r="H36" s="36"/>
      <c r="I36" s="172">
        <v>0.14999999999999999</v>
      </c>
      <c r="J36" s="171">
        <f>0</f>
        <v>0</v>
      </c>
      <c r="K36" s="36"/>
      <c r="L36" s="61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50" t="s">
        <v>41</v>
      </c>
      <c r="F37" s="171">
        <f>ROUND((SUM(BI118:BI191)),  2)</f>
        <v>0</v>
      </c>
      <c r="G37" s="36"/>
      <c r="H37" s="36"/>
      <c r="I37" s="172">
        <v>0</v>
      </c>
      <c r="J37" s="171">
        <f>0</f>
        <v>0</v>
      </c>
      <c r="K37" s="36"/>
      <c r="L37" s="61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6.96" customHeight="1">
      <c r="A38" s="36"/>
      <c r="B38" s="42"/>
      <c r="C38" s="36"/>
      <c r="D38" s="36"/>
      <c r="E38" s="36"/>
      <c r="F38" s="36"/>
      <c r="G38" s="36"/>
      <c r="H38" s="36"/>
      <c r="I38" s="152"/>
      <c r="J38" s="36"/>
      <c r="K38" s="36"/>
      <c r="L38" s="61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2" customFormat="1" ht="25.44" customHeight="1">
      <c r="A39" s="36"/>
      <c r="B39" s="42"/>
      <c r="C39" s="173"/>
      <c r="D39" s="174" t="s">
        <v>42</v>
      </c>
      <c r="E39" s="175"/>
      <c r="F39" s="175"/>
      <c r="G39" s="176" t="s">
        <v>43</v>
      </c>
      <c r="H39" s="177" t="s">
        <v>44</v>
      </c>
      <c r="I39" s="178"/>
      <c r="J39" s="179">
        <f>SUM(J30:J37)</f>
        <v>0</v>
      </c>
      <c r="K39" s="180"/>
      <c r="L39" s="61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14.4" customHeight="1">
      <c r="A40" s="36"/>
      <c r="B40" s="42"/>
      <c r="C40" s="36"/>
      <c r="D40" s="36"/>
      <c r="E40" s="36"/>
      <c r="F40" s="36"/>
      <c r="G40" s="36"/>
      <c r="H40" s="36"/>
      <c r="I40" s="152"/>
      <c r="J40" s="36"/>
      <c r="K40" s="36"/>
      <c r="L40" s="61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1" customFormat="1" ht="14.4" customHeight="1">
      <c r="B41" s="18"/>
      <c r="I41" s="144"/>
      <c r="L41" s="18"/>
    </row>
    <row r="42" s="1" customFormat="1" ht="14.4" customHeight="1">
      <c r="B42" s="18"/>
      <c r="I42" s="144"/>
      <c r="L42" s="18"/>
    </row>
    <row r="43" s="1" customFormat="1" ht="14.4" customHeight="1">
      <c r="B43" s="18"/>
      <c r="I43" s="144"/>
      <c r="L43" s="18"/>
    </row>
    <row r="44" s="1" customFormat="1" ht="14.4" customHeight="1">
      <c r="B44" s="18"/>
      <c r="I44" s="144"/>
      <c r="L44" s="18"/>
    </row>
    <row r="45" s="1" customFormat="1" ht="14.4" customHeight="1">
      <c r="B45" s="18"/>
      <c r="I45" s="144"/>
      <c r="L45" s="18"/>
    </row>
    <row r="46" s="1" customFormat="1" ht="14.4" customHeight="1">
      <c r="B46" s="18"/>
      <c r="I46" s="144"/>
      <c r="L46" s="18"/>
    </row>
    <row r="47" s="1" customFormat="1" ht="14.4" customHeight="1">
      <c r="B47" s="18"/>
      <c r="I47" s="144"/>
      <c r="L47" s="18"/>
    </row>
    <row r="48" s="1" customFormat="1" ht="14.4" customHeight="1">
      <c r="B48" s="18"/>
      <c r="I48" s="144"/>
      <c r="L48" s="18"/>
    </row>
    <row r="49" s="1" customFormat="1" ht="14.4" customHeight="1">
      <c r="B49" s="18"/>
      <c r="I49" s="144"/>
      <c r="L49" s="18"/>
    </row>
    <row r="50" s="2" customFormat="1" ht="14.4" customHeight="1">
      <c r="B50" s="61"/>
      <c r="D50" s="181" t="s">
        <v>45</v>
      </c>
      <c r="E50" s="182"/>
      <c r="F50" s="182"/>
      <c r="G50" s="181" t="s">
        <v>46</v>
      </c>
      <c r="H50" s="182"/>
      <c r="I50" s="183"/>
      <c r="J50" s="182"/>
      <c r="K50" s="182"/>
      <c r="L50" s="61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6"/>
      <c r="B61" s="42"/>
      <c r="C61" s="36"/>
      <c r="D61" s="184" t="s">
        <v>47</v>
      </c>
      <c r="E61" s="185"/>
      <c r="F61" s="186" t="s">
        <v>48</v>
      </c>
      <c r="G61" s="184" t="s">
        <v>47</v>
      </c>
      <c r="H61" s="185"/>
      <c r="I61" s="187"/>
      <c r="J61" s="188" t="s">
        <v>48</v>
      </c>
      <c r="K61" s="185"/>
      <c r="L61" s="61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6"/>
      <c r="B65" s="42"/>
      <c r="C65" s="36"/>
      <c r="D65" s="181" t="s">
        <v>49</v>
      </c>
      <c r="E65" s="189"/>
      <c r="F65" s="189"/>
      <c r="G65" s="181" t="s">
        <v>50</v>
      </c>
      <c r="H65" s="189"/>
      <c r="I65" s="190"/>
      <c r="J65" s="189"/>
      <c r="K65" s="189"/>
      <c r="L65" s="61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6"/>
      <c r="B76" s="42"/>
      <c r="C76" s="36"/>
      <c r="D76" s="184" t="s">
        <v>47</v>
      </c>
      <c r="E76" s="185"/>
      <c r="F76" s="186" t="s">
        <v>48</v>
      </c>
      <c r="G76" s="184" t="s">
        <v>47</v>
      </c>
      <c r="H76" s="185"/>
      <c r="I76" s="187"/>
      <c r="J76" s="188" t="s">
        <v>48</v>
      </c>
      <c r="K76" s="185"/>
      <c r="L76" s="61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4.4" customHeight="1">
      <c r="A77" s="36"/>
      <c r="B77" s="191"/>
      <c r="C77" s="192"/>
      <c r="D77" s="192"/>
      <c r="E77" s="192"/>
      <c r="F77" s="192"/>
      <c r="G77" s="192"/>
      <c r="H77" s="192"/>
      <c r="I77" s="193"/>
      <c r="J77" s="192"/>
      <c r="K77" s="192"/>
      <c r="L77" s="61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81" s="2" customFormat="1" ht="6.96" customHeight="1">
      <c r="A81" s="36"/>
      <c r="B81" s="194"/>
      <c r="C81" s="195"/>
      <c r="D81" s="195"/>
      <c r="E81" s="195"/>
      <c r="F81" s="195"/>
      <c r="G81" s="195"/>
      <c r="H81" s="195"/>
      <c r="I81" s="196"/>
      <c r="J81" s="195"/>
      <c r="K81" s="195"/>
      <c r="L81" s="61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24.96" customHeight="1">
      <c r="A82" s="36"/>
      <c r="B82" s="37"/>
      <c r="C82" s="21" t="s">
        <v>184</v>
      </c>
      <c r="D82" s="38"/>
      <c r="E82" s="38"/>
      <c r="F82" s="38"/>
      <c r="G82" s="38"/>
      <c r="H82" s="38"/>
      <c r="I82" s="152"/>
      <c r="J82" s="38"/>
      <c r="K82" s="38"/>
      <c r="L82" s="61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6.96" customHeight="1">
      <c r="A83" s="36"/>
      <c r="B83" s="37"/>
      <c r="C83" s="38"/>
      <c r="D83" s="38"/>
      <c r="E83" s="38"/>
      <c r="F83" s="38"/>
      <c r="G83" s="38"/>
      <c r="H83" s="38"/>
      <c r="I83" s="152"/>
      <c r="J83" s="38"/>
      <c r="K83" s="38"/>
      <c r="L83" s="61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2" customHeight="1">
      <c r="A84" s="36"/>
      <c r="B84" s="37"/>
      <c r="C84" s="30" t="s">
        <v>15</v>
      </c>
      <c r="D84" s="38"/>
      <c r="E84" s="38"/>
      <c r="F84" s="38"/>
      <c r="G84" s="38"/>
      <c r="H84" s="38"/>
      <c r="I84" s="152"/>
      <c r="J84" s="38"/>
      <c r="K84" s="38"/>
      <c r="L84" s="61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16.5" customHeight="1">
      <c r="A85" s="36"/>
      <c r="B85" s="37"/>
      <c r="C85" s="38"/>
      <c r="D85" s="38"/>
      <c r="E85" s="197" t="str">
        <f>E7</f>
        <v>,,Úprava projektové dokumentace na stavbu Modernizace silnice II/298 Býšť - hranice kraje, km 9,700</v>
      </c>
      <c r="F85" s="30"/>
      <c r="G85" s="30"/>
      <c r="H85" s="30"/>
      <c r="I85" s="152"/>
      <c r="J85" s="38"/>
      <c r="K85" s="38"/>
      <c r="L85" s="61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2" customFormat="1" ht="12" customHeight="1">
      <c r="A86" s="36"/>
      <c r="B86" s="37"/>
      <c r="C86" s="30" t="s">
        <v>178</v>
      </c>
      <c r="D86" s="38"/>
      <c r="E86" s="38"/>
      <c r="F86" s="38"/>
      <c r="G86" s="38"/>
      <c r="H86" s="38"/>
      <c r="I86" s="152"/>
      <c r="J86" s="38"/>
      <c r="K86" s="38"/>
      <c r="L86" s="61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="2" customFormat="1" ht="16.5" customHeight="1">
      <c r="A87" s="36"/>
      <c r="B87" s="37"/>
      <c r="C87" s="38"/>
      <c r="D87" s="38"/>
      <c r="E87" s="74" t="str">
        <f>E9</f>
        <v>SO 191 - Definitivní dopravní značení - způsobilé výdaje na hlavní aktivitu projektu</v>
      </c>
      <c r="F87" s="38"/>
      <c r="G87" s="38"/>
      <c r="H87" s="38"/>
      <c r="I87" s="152"/>
      <c r="J87" s="38"/>
      <c r="K87" s="38"/>
      <c r="L87" s="61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2" customFormat="1" ht="6.96" customHeight="1">
      <c r="A88" s="36"/>
      <c r="B88" s="37"/>
      <c r="C88" s="38"/>
      <c r="D88" s="38"/>
      <c r="E88" s="38"/>
      <c r="F88" s="38"/>
      <c r="G88" s="38"/>
      <c r="H88" s="38"/>
      <c r="I88" s="152"/>
      <c r="J88" s="38"/>
      <c r="K88" s="38"/>
      <c r="L88" s="61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="2" customFormat="1" ht="12" customHeight="1">
      <c r="A89" s="36"/>
      <c r="B89" s="37"/>
      <c r="C89" s="30" t="s">
        <v>19</v>
      </c>
      <c r="D89" s="38"/>
      <c r="E89" s="38"/>
      <c r="F89" s="25" t="str">
        <f>F12</f>
        <v xml:space="preserve"> </v>
      </c>
      <c r="G89" s="38"/>
      <c r="H89" s="38"/>
      <c r="I89" s="154" t="s">
        <v>21</v>
      </c>
      <c r="J89" s="77" t="str">
        <f>IF(J12="","",J12)</f>
        <v>7. 11. 2019</v>
      </c>
      <c r="K89" s="38"/>
      <c r="L89" s="61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="2" customFormat="1" ht="6.96" customHeight="1">
      <c r="A90" s="36"/>
      <c r="B90" s="37"/>
      <c r="C90" s="38"/>
      <c r="D90" s="38"/>
      <c r="E90" s="38"/>
      <c r="F90" s="38"/>
      <c r="G90" s="38"/>
      <c r="H90" s="38"/>
      <c r="I90" s="152"/>
      <c r="J90" s="38"/>
      <c r="K90" s="38"/>
      <c r="L90" s="61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="2" customFormat="1" ht="15.15" customHeight="1">
      <c r="A91" s="36"/>
      <c r="B91" s="37"/>
      <c r="C91" s="30" t="s">
        <v>23</v>
      </c>
      <c r="D91" s="38"/>
      <c r="E91" s="38"/>
      <c r="F91" s="25" t="str">
        <f>E15</f>
        <v xml:space="preserve"> </v>
      </c>
      <c r="G91" s="38"/>
      <c r="H91" s="38"/>
      <c r="I91" s="154" t="s">
        <v>28</v>
      </c>
      <c r="J91" s="34" t="str">
        <f>E21</f>
        <v xml:space="preserve"> </v>
      </c>
      <c r="K91" s="38"/>
      <c r="L91" s="61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="2" customFormat="1" ht="15.15" customHeight="1">
      <c r="A92" s="36"/>
      <c r="B92" s="37"/>
      <c r="C92" s="30" t="s">
        <v>26</v>
      </c>
      <c r="D92" s="38"/>
      <c r="E92" s="38"/>
      <c r="F92" s="25" t="str">
        <f>IF(E18="","",E18)</f>
        <v>Vyplň údaj</v>
      </c>
      <c r="G92" s="38"/>
      <c r="H92" s="38"/>
      <c r="I92" s="154" t="s">
        <v>30</v>
      </c>
      <c r="J92" s="34" t="str">
        <f>E24</f>
        <v xml:space="preserve"> </v>
      </c>
      <c r="K92" s="38"/>
      <c r="L92" s="61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="2" customFormat="1" ht="10.32" customHeight="1">
      <c r="A93" s="36"/>
      <c r="B93" s="37"/>
      <c r="C93" s="38"/>
      <c r="D93" s="38"/>
      <c r="E93" s="38"/>
      <c r="F93" s="38"/>
      <c r="G93" s="38"/>
      <c r="H93" s="38"/>
      <c r="I93" s="152"/>
      <c r="J93" s="38"/>
      <c r="K93" s="38"/>
      <c r="L93" s="61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="2" customFormat="1" ht="29.28" customHeight="1">
      <c r="A94" s="36"/>
      <c r="B94" s="37"/>
      <c r="C94" s="198" t="s">
        <v>185</v>
      </c>
      <c r="D94" s="199"/>
      <c r="E94" s="199"/>
      <c r="F94" s="199"/>
      <c r="G94" s="199"/>
      <c r="H94" s="199"/>
      <c r="I94" s="200"/>
      <c r="J94" s="201" t="s">
        <v>186</v>
      </c>
      <c r="K94" s="199"/>
      <c r="L94" s="61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="2" customFormat="1" ht="10.32" customHeight="1">
      <c r="A95" s="36"/>
      <c r="B95" s="37"/>
      <c r="C95" s="38"/>
      <c r="D95" s="38"/>
      <c r="E95" s="38"/>
      <c r="F95" s="38"/>
      <c r="G95" s="38"/>
      <c r="H95" s="38"/>
      <c r="I95" s="152"/>
      <c r="J95" s="38"/>
      <c r="K95" s="38"/>
      <c r="L95" s="61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="2" customFormat="1" ht="22.8" customHeight="1">
      <c r="A96" s="36"/>
      <c r="B96" s="37"/>
      <c r="C96" s="202" t="s">
        <v>187</v>
      </c>
      <c r="D96" s="38"/>
      <c r="E96" s="38"/>
      <c r="F96" s="38"/>
      <c r="G96" s="38"/>
      <c r="H96" s="38"/>
      <c r="I96" s="152"/>
      <c r="J96" s="108">
        <f>J118</f>
        <v>0</v>
      </c>
      <c r="K96" s="38"/>
      <c r="L96" s="61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U96" s="15" t="s">
        <v>82</v>
      </c>
    </row>
    <row r="97" s="9" customFormat="1" ht="24.96" customHeight="1">
      <c r="A97" s="9"/>
      <c r="B97" s="203"/>
      <c r="C97" s="204"/>
      <c r="D97" s="205" t="s">
        <v>1302</v>
      </c>
      <c r="E97" s="206"/>
      <c r="F97" s="206"/>
      <c r="G97" s="206"/>
      <c r="H97" s="206"/>
      <c r="I97" s="207"/>
      <c r="J97" s="208">
        <f>J119</f>
        <v>0</v>
      </c>
      <c r="K97" s="204"/>
      <c r="L97" s="20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203"/>
      <c r="C98" s="204"/>
      <c r="D98" s="205" t="s">
        <v>254</v>
      </c>
      <c r="E98" s="206"/>
      <c r="F98" s="206"/>
      <c r="G98" s="206"/>
      <c r="H98" s="206"/>
      <c r="I98" s="207"/>
      <c r="J98" s="208">
        <f>J125</f>
        <v>0</v>
      </c>
      <c r="K98" s="204"/>
      <c r="L98" s="209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2" customFormat="1" ht="21.84" customHeight="1">
      <c r="A99" s="36"/>
      <c r="B99" s="37"/>
      <c r="C99" s="38"/>
      <c r="D99" s="38"/>
      <c r="E99" s="38"/>
      <c r="F99" s="38"/>
      <c r="G99" s="38"/>
      <c r="H99" s="38"/>
      <c r="I99" s="152"/>
      <c r="J99" s="38"/>
      <c r="K99" s="38"/>
      <c r="L99" s="61"/>
      <c r="S99" s="36"/>
      <c r="T99" s="36"/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</row>
    <row r="100" s="2" customFormat="1" ht="6.96" customHeight="1">
      <c r="A100" s="36"/>
      <c r="B100" s="64"/>
      <c r="C100" s="65"/>
      <c r="D100" s="65"/>
      <c r="E100" s="65"/>
      <c r="F100" s="65"/>
      <c r="G100" s="65"/>
      <c r="H100" s="65"/>
      <c r="I100" s="193"/>
      <c r="J100" s="65"/>
      <c r="K100" s="65"/>
      <c r="L100" s="61"/>
      <c r="S100" s="36"/>
      <c r="T100" s="36"/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</row>
    <row r="104" s="2" customFormat="1" ht="6.96" customHeight="1">
      <c r="A104" s="36"/>
      <c r="B104" s="66"/>
      <c r="C104" s="67"/>
      <c r="D104" s="67"/>
      <c r="E104" s="67"/>
      <c r="F104" s="67"/>
      <c r="G104" s="67"/>
      <c r="H104" s="67"/>
      <c r="I104" s="196"/>
      <c r="J104" s="67"/>
      <c r="K104" s="67"/>
      <c r="L104" s="61"/>
      <c r="S104" s="36"/>
      <c r="T104" s="36"/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</row>
    <row r="105" s="2" customFormat="1" ht="24.96" customHeight="1">
      <c r="A105" s="36"/>
      <c r="B105" s="37"/>
      <c r="C105" s="21" t="s">
        <v>189</v>
      </c>
      <c r="D105" s="38"/>
      <c r="E105" s="38"/>
      <c r="F105" s="38"/>
      <c r="G105" s="38"/>
      <c r="H105" s="38"/>
      <c r="I105" s="152"/>
      <c r="J105" s="38"/>
      <c r="K105" s="38"/>
      <c r="L105" s="61"/>
      <c r="S105" s="36"/>
      <c r="T105" s="36"/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</row>
    <row r="106" s="2" customFormat="1" ht="6.96" customHeight="1">
      <c r="A106" s="36"/>
      <c r="B106" s="37"/>
      <c r="C106" s="38"/>
      <c r="D106" s="38"/>
      <c r="E106" s="38"/>
      <c r="F106" s="38"/>
      <c r="G106" s="38"/>
      <c r="H106" s="38"/>
      <c r="I106" s="152"/>
      <c r="J106" s="38"/>
      <c r="K106" s="38"/>
      <c r="L106" s="61"/>
      <c r="S106" s="36"/>
      <c r="T106" s="36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</row>
    <row r="107" s="2" customFormat="1" ht="12" customHeight="1">
      <c r="A107" s="36"/>
      <c r="B107" s="37"/>
      <c r="C107" s="30" t="s">
        <v>15</v>
      </c>
      <c r="D107" s="38"/>
      <c r="E107" s="38"/>
      <c r="F107" s="38"/>
      <c r="G107" s="38"/>
      <c r="H107" s="38"/>
      <c r="I107" s="152"/>
      <c r="J107" s="38"/>
      <c r="K107" s="38"/>
      <c r="L107" s="61"/>
      <c r="S107" s="36"/>
      <c r="T107" s="36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</row>
    <row r="108" s="2" customFormat="1" ht="16.5" customHeight="1">
      <c r="A108" s="36"/>
      <c r="B108" s="37"/>
      <c r="C108" s="38"/>
      <c r="D108" s="38"/>
      <c r="E108" s="197" t="str">
        <f>E7</f>
        <v>,,Úprava projektové dokumentace na stavbu Modernizace silnice II/298 Býšť - hranice kraje, km 9,700</v>
      </c>
      <c r="F108" s="30"/>
      <c r="G108" s="30"/>
      <c r="H108" s="30"/>
      <c r="I108" s="152"/>
      <c r="J108" s="38"/>
      <c r="K108" s="38"/>
      <c r="L108" s="61"/>
      <c r="S108" s="36"/>
      <c r="T108" s="36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</row>
    <row r="109" s="2" customFormat="1" ht="12" customHeight="1">
      <c r="A109" s="36"/>
      <c r="B109" s="37"/>
      <c r="C109" s="30" t="s">
        <v>178</v>
      </c>
      <c r="D109" s="38"/>
      <c r="E109" s="38"/>
      <c r="F109" s="38"/>
      <c r="G109" s="38"/>
      <c r="H109" s="38"/>
      <c r="I109" s="152"/>
      <c r="J109" s="38"/>
      <c r="K109" s="38"/>
      <c r="L109" s="61"/>
      <c r="S109" s="36"/>
      <c r="T109" s="36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</row>
    <row r="110" s="2" customFormat="1" ht="16.5" customHeight="1">
      <c r="A110" s="36"/>
      <c r="B110" s="37"/>
      <c r="C110" s="38"/>
      <c r="D110" s="38"/>
      <c r="E110" s="74" t="str">
        <f>E9</f>
        <v>SO 191 - Definitivní dopravní značení - způsobilé výdaje na hlavní aktivitu projektu</v>
      </c>
      <c r="F110" s="38"/>
      <c r="G110" s="38"/>
      <c r="H110" s="38"/>
      <c r="I110" s="152"/>
      <c r="J110" s="38"/>
      <c r="K110" s="38"/>
      <c r="L110" s="61"/>
      <c r="S110" s="36"/>
      <c r="T110" s="36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</row>
    <row r="111" s="2" customFormat="1" ht="6.96" customHeight="1">
      <c r="A111" s="36"/>
      <c r="B111" s="37"/>
      <c r="C111" s="38"/>
      <c r="D111" s="38"/>
      <c r="E111" s="38"/>
      <c r="F111" s="38"/>
      <c r="G111" s="38"/>
      <c r="H111" s="38"/>
      <c r="I111" s="152"/>
      <c r="J111" s="38"/>
      <c r="K111" s="38"/>
      <c r="L111" s="61"/>
      <c r="S111" s="36"/>
      <c r="T111" s="36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</row>
    <row r="112" s="2" customFormat="1" ht="12" customHeight="1">
      <c r="A112" s="36"/>
      <c r="B112" s="37"/>
      <c r="C112" s="30" t="s">
        <v>19</v>
      </c>
      <c r="D112" s="38"/>
      <c r="E112" s="38"/>
      <c r="F112" s="25" t="str">
        <f>F12</f>
        <v xml:space="preserve"> </v>
      </c>
      <c r="G112" s="38"/>
      <c r="H112" s="38"/>
      <c r="I112" s="154" t="s">
        <v>21</v>
      </c>
      <c r="J112" s="77" t="str">
        <f>IF(J12="","",J12)</f>
        <v>7. 11. 2019</v>
      </c>
      <c r="K112" s="38"/>
      <c r="L112" s="61"/>
      <c r="S112" s="36"/>
      <c r="T112" s="36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</row>
    <row r="113" s="2" customFormat="1" ht="6.96" customHeight="1">
      <c r="A113" s="36"/>
      <c r="B113" s="37"/>
      <c r="C113" s="38"/>
      <c r="D113" s="38"/>
      <c r="E113" s="38"/>
      <c r="F113" s="38"/>
      <c r="G113" s="38"/>
      <c r="H113" s="38"/>
      <c r="I113" s="152"/>
      <c r="J113" s="38"/>
      <c r="K113" s="38"/>
      <c r="L113" s="61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</row>
    <row r="114" s="2" customFormat="1" ht="15.15" customHeight="1">
      <c r="A114" s="36"/>
      <c r="B114" s="37"/>
      <c r="C114" s="30" t="s">
        <v>23</v>
      </c>
      <c r="D114" s="38"/>
      <c r="E114" s="38"/>
      <c r="F114" s="25" t="str">
        <f>E15</f>
        <v xml:space="preserve"> </v>
      </c>
      <c r="G114" s="38"/>
      <c r="H114" s="38"/>
      <c r="I114" s="154" t="s">
        <v>28</v>
      </c>
      <c r="J114" s="34" t="str">
        <f>E21</f>
        <v xml:space="preserve"> </v>
      </c>
      <c r="K114" s="38"/>
      <c r="L114" s="61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</row>
    <row r="115" s="2" customFormat="1" ht="15.15" customHeight="1">
      <c r="A115" s="36"/>
      <c r="B115" s="37"/>
      <c r="C115" s="30" t="s">
        <v>26</v>
      </c>
      <c r="D115" s="38"/>
      <c r="E115" s="38"/>
      <c r="F115" s="25" t="str">
        <f>IF(E18="","",E18)</f>
        <v>Vyplň údaj</v>
      </c>
      <c r="G115" s="38"/>
      <c r="H115" s="38"/>
      <c r="I115" s="154" t="s">
        <v>30</v>
      </c>
      <c r="J115" s="34" t="str">
        <f>E24</f>
        <v xml:space="preserve"> </v>
      </c>
      <c r="K115" s="38"/>
      <c r="L115" s="61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</row>
    <row r="116" s="2" customFormat="1" ht="10.32" customHeight="1">
      <c r="A116" s="36"/>
      <c r="B116" s="37"/>
      <c r="C116" s="38"/>
      <c r="D116" s="38"/>
      <c r="E116" s="38"/>
      <c r="F116" s="38"/>
      <c r="G116" s="38"/>
      <c r="H116" s="38"/>
      <c r="I116" s="152"/>
      <c r="J116" s="38"/>
      <c r="K116" s="38"/>
      <c r="L116" s="61"/>
      <c r="S116" s="36"/>
      <c r="T116" s="36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</row>
    <row r="117" s="10" customFormat="1" ht="29.28" customHeight="1">
      <c r="A117" s="210"/>
      <c r="B117" s="211"/>
      <c r="C117" s="212" t="s">
        <v>190</v>
      </c>
      <c r="D117" s="213" t="s">
        <v>57</v>
      </c>
      <c r="E117" s="213" t="s">
        <v>53</v>
      </c>
      <c r="F117" s="213" t="s">
        <v>54</v>
      </c>
      <c r="G117" s="213" t="s">
        <v>191</v>
      </c>
      <c r="H117" s="213" t="s">
        <v>192</v>
      </c>
      <c r="I117" s="214" t="s">
        <v>193</v>
      </c>
      <c r="J117" s="213" t="s">
        <v>186</v>
      </c>
      <c r="K117" s="215" t="s">
        <v>194</v>
      </c>
      <c r="L117" s="216"/>
      <c r="M117" s="98" t="s">
        <v>1</v>
      </c>
      <c r="N117" s="99" t="s">
        <v>36</v>
      </c>
      <c r="O117" s="99" t="s">
        <v>195</v>
      </c>
      <c r="P117" s="99" t="s">
        <v>196</v>
      </c>
      <c r="Q117" s="99" t="s">
        <v>197</v>
      </c>
      <c r="R117" s="99" t="s">
        <v>198</v>
      </c>
      <c r="S117" s="99" t="s">
        <v>199</v>
      </c>
      <c r="T117" s="100" t="s">
        <v>200</v>
      </c>
      <c r="U117" s="210"/>
      <c r="V117" s="210"/>
      <c r="W117" s="210"/>
      <c r="X117" s="210"/>
      <c r="Y117" s="210"/>
      <c r="Z117" s="210"/>
      <c r="AA117" s="210"/>
      <c r="AB117" s="210"/>
      <c r="AC117" s="210"/>
      <c r="AD117" s="210"/>
      <c r="AE117" s="210"/>
    </row>
    <row r="118" s="2" customFormat="1" ht="22.8" customHeight="1">
      <c r="A118" s="36"/>
      <c r="B118" s="37"/>
      <c r="C118" s="105" t="s">
        <v>201</v>
      </c>
      <c r="D118" s="38"/>
      <c r="E118" s="38"/>
      <c r="F118" s="38"/>
      <c r="G118" s="38"/>
      <c r="H118" s="38"/>
      <c r="I118" s="152"/>
      <c r="J118" s="217">
        <f>BK118</f>
        <v>0</v>
      </c>
      <c r="K118" s="38"/>
      <c r="L118" s="42"/>
      <c r="M118" s="101"/>
      <c r="N118" s="218"/>
      <c r="O118" s="102"/>
      <c r="P118" s="219">
        <f>P119+P125</f>
        <v>0</v>
      </c>
      <c r="Q118" s="102"/>
      <c r="R118" s="219">
        <f>R119+R125</f>
        <v>0</v>
      </c>
      <c r="S118" s="102"/>
      <c r="T118" s="220">
        <f>T119+T125</f>
        <v>0</v>
      </c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  <c r="AT118" s="15" t="s">
        <v>71</v>
      </c>
      <c r="AU118" s="15" t="s">
        <v>82</v>
      </c>
      <c r="BK118" s="221">
        <f>BK119+BK125</f>
        <v>0</v>
      </c>
    </row>
    <row r="119" s="11" customFormat="1" ht="25.92" customHeight="1">
      <c r="A119" s="11"/>
      <c r="B119" s="222"/>
      <c r="C119" s="223"/>
      <c r="D119" s="224" t="s">
        <v>71</v>
      </c>
      <c r="E119" s="225" t="s">
        <v>246</v>
      </c>
      <c r="F119" s="225" t="s">
        <v>1303</v>
      </c>
      <c r="G119" s="223"/>
      <c r="H119" s="223"/>
      <c r="I119" s="226"/>
      <c r="J119" s="227">
        <f>BK119</f>
        <v>0</v>
      </c>
      <c r="K119" s="223"/>
      <c r="L119" s="228"/>
      <c r="M119" s="229"/>
      <c r="N119" s="230"/>
      <c r="O119" s="230"/>
      <c r="P119" s="231">
        <f>SUM(P120:P124)</f>
        <v>0</v>
      </c>
      <c r="Q119" s="230"/>
      <c r="R119" s="231">
        <f>SUM(R120:R124)</f>
        <v>0</v>
      </c>
      <c r="S119" s="230"/>
      <c r="T119" s="232">
        <f>SUM(T120:T124)</f>
        <v>0</v>
      </c>
      <c r="U119" s="11"/>
      <c r="V119" s="11"/>
      <c r="W119" s="11"/>
      <c r="X119" s="11"/>
      <c r="Y119" s="11"/>
      <c r="Z119" s="11"/>
      <c r="AA119" s="11"/>
      <c r="AB119" s="11"/>
      <c r="AC119" s="11"/>
      <c r="AD119" s="11"/>
      <c r="AE119" s="11"/>
      <c r="AR119" s="233" t="s">
        <v>95</v>
      </c>
      <c r="AT119" s="234" t="s">
        <v>71</v>
      </c>
      <c r="AU119" s="234" t="s">
        <v>72</v>
      </c>
      <c r="AY119" s="233" t="s">
        <v>203</v>
      </c>
      <c r="BK119" s="235">
        <f>SUM(BK120:BK124)</f>
        <v>0</v>
      </c>
    </row>
    <row r="120" s="2" customFormat="1" ht="16.5" customHeight="1">
      <c r="A120" s="36"/>
      <c r="B120" s="37"/>
      <c r="C120" s="236" t="s">
        <v>80</v>
      </c>
      <c r="D120" s="236" t="s">
        <v>204</v>
      </c>
      <c r="E120" s="237" t="s">
        <v>1304</v>
      </c>
      <c r="F120" s="238" t="s">
        <v>1305</v>
      </c>
      <c r="G120" s="239" t="s">
        <v>325</v>
      </c>
      <c r="H120" s="240">
        <v>6122</v>
      </c>
      <c r="I120" s="241"/>
      <c r="J120" s="240">
        <f>ROUND(I120*H120,2)</f>
        <v>0</v>
      </c>
      <c r="K120" s="238" t="s">
        <v>208</v>
      </c>
      <c r="L120" s="42"/>
      <c r="M120" s="242" t="s">
        <v>1</v>
      </c>
      <c r="N120" s="243" t="s">
        <v>37</v>
      </c>
      <c r="O120" s="89"/>
      <c r="P120" s="244">
        <f>O120*H120</f>
        <v>0</v>
      </c>
      <c r="Q120" s="244">
        <v>0</v>
      </c>
      <c r="R120" s="244">
        <f>Q120*H120</f>
        <v>0</v>
      </c>
      <c r="S120" s="244">
        <v>0</v>
      </c>
      <c r="T120" s="245">
        <f>S120*H120</f>
        <v>0</v>
      </c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  <c r="AR120" s="246" t="s">
        <v>405</v>
      </c>
      <c r="AT120" s="246" t="s">
        <v>204</v>
      </c>
      <c r="AU120" s="246" t="s">
        <v>80</v>
      </c>
      <c r="AY120" s="15" t="s">
        <v>203</v>
      </c>
      <c r="BE120" s="247">
        <f>IF(N120="základní",J120,0)</f>
        <v>0</v>
      </c>
      <c r="BF120" s="247">
        <f>IF(N120="snížená",J120,0)</f>
        <v>0</v>
      </c>
      <c r="BG120" s="247">
        <f>IF(N120="zákl. přenesená",J120,0)</f>
        <v>0</v>
      </c>
      <c r="BH120" s="247">
        <f>IF(N120="sníž. přenesená",J120,0)</f>
        <v>0</v>
      </c>
      <c r="BI120" s="247">
        <f>IF(N120="nulová",J120,0)</f>
        <v>0</v>
      </c>
      <c r="BJ120" s="15" t="s">
        <v>80</v>
      </c>
      <c r="BK120" s="247">
        <f>ROUND(I120*H120,2)</f>
        <v>0</v>
      </c>
      <c r="BL120" s="15" t="s">
        <v>405</v>
      </c>
      <c r="BM120" s="246" t="s">
        <v>1306</v>
      </c>
    </row>
    <row r="121" s="2" customFormat="1">
      <c r="A121" s="36"/>
      <c r="B121" s="37"/>
      <c r="C121" s="38"/>
      <c r="D121" s="248" t="s">
        <v>211</v>
      </c>
      <c r="E121" s="38"/>
      <c r="F121" s="249" t="s">
        <v>1307</v>
      </c>
      <c r="G121" s="38"/>
      <c r="H121" s="38"/>
      <c r="I121" s="152"/>
      <c r="J121" s="38"/>
      <c r="K121" s="38"/>
      <c r="L121" s="42"/>
      <c r="M121" s="250"/>
      <c r="N121" s="251"/>
      <c r="O121" s="89"/>
      <c r="P121" s="89"/>
      <c r="Q121" s="89"/>
      <c r="R121" s="89"/>
      <c r="S121" s="89"/>
      <c r="T121" s="90"/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T121" s="15" t="s">
        <v>211</v>
      </c>
      <c r="AU121" s="15" t="s">
        <v>80</v>
      </c>
    </row>
    <row r="122" s="12" customFormat="1">
      <c r="A122" s="12"/>
      <c r="B122" s="252"/>
      <c r="C122" s="253"/>
      <c r="D122" s="248" t="s">
        <v>213</v>
      </c>
      <c r="E122" s="254" t="s">
        <v>226</v>
      </c>
      <c r="F122" s="255" t="s">
        <v>1308</v>
      </c>
      <c r="G122" s="253"/>
      <c r="H122" s="256">
        <v>502</v>
      </c>
      <c r="I122" s="257"/>
      <c r="J122" s="253"/>
      <c r="K122" s="253"/>
      <c r="L122" s="258"/>
      <c r="M122" s="259"/>
      <c r="N122" s="260"/>
      <c r="O122" s="260"/>
      <c r="P122" s="260"/>
      <c r="Q122" s="260"/>
      <c r="R122" s="260"/>
      <c r="S122" s="260"/>
      <c r="T122" s="261"/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T122" s="262" t="s">
        <v>213</v>
      </c>
      <c r="AU122" s="262" t="s">
        <v>80</v>
      </c>
      <c r="AV122" s="12" t="s">
        <v>95</v>
      </c>
      <c r="AW122" s="12" t="s">
        <v>29</v>
      </c>
      <c r="AX122" s="12" t="s">
        <v>72</v>
      </c>
      <c r="AY122" s="262" t="s">
        <v>203</v>
      </c>
    </row>
    <row r="123" s="12" customFormat="1">
      <c r="A123" s="12"/>
      <c r="B123" s="252"/>
      <c r="C123" s="253"/>
      <c r="D123" s="248" t="s">
        <v>213</v>
      </c>
      <c r="E123" s="254" t="s">
        <v>287</v>
      </c>
      <c r="F123" s="255" t="s">
        <v>1309</v>
      </c>
      <c r="G123" s="253"/>
      <c r="H123" s="256">
        <v>5620</v>
      </c>
      <c r="I123" s="257"/>
      <c r="J123" s="253"/>
      <c r="K123" s="253"/>
      <c r="L123" s="258"/>
      <c r="M123" s="259"/>
      <c r="N123" s="260"/>
      <c r="O123" s="260"/>
      <c r="P123" s="260"/>
      <c r="Q123" s="260"/>
      <c r="R123" s="260"/>
      <c r="S123" s="260"/>
      <c r="T123" s="261"/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T123" s="262" t="s">
        <v>213</v>
      </c>
      <c r="AU123" s="262" t="s">
        <v>80</v>
      </c>
      <c r="AV123" s="12" t="s">
        <v>95</v>
      </c>
      <c r="AW123" s="12" t="s">
        <v>29</v>
      </c>
      <c r="AX123" s="12" t="s">
        <v>72</v>
      </c>
      <c r="AY123" s="262" t="s">
        <v>203</v>
      </c>
    </row>
    <row r="124" s="12" customFormat="1">
      <c r="A124" s="12"/>
      <c r="B124" s="252"/>
      <c r="C124" s="253"/>
      <c r="D124" s="248" t="s">
        <v>213</v>
      </c>
      <c r="E124" s="254" t="s">
        <v>289</v>
      </c>
      <c r="F124" s="255" t="s">
        <v>1310</v>
      </c>
      <c r="G124" s="253"/>
      <c r="H124" s="256">
        <v>6122</v>
      </c>
      <c r="I124" s="257"/>
      <c r="J124" s="253"/>
      <c r="K124" s="253"/>
      <c r="L124" s="258"/>
      <c r="M124" s="259"/>
      <c r="N124" s="260"/>
      <c r="O124" s="260"/>
      <c r="P124" s="260"/>
      <c r="Q124" s="260"/>
      <c r="R124" s="260"/>
      <c r="S124" s="260"/>
      <c r="T124" s="261"/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T124" s="262" t="s">
        <v>213</v>
      </c>
      <c r="AU124" s="262" t="s">
        <v>80</v>
      </c>
      <c r="AV124" s="12" t="s">
        <v>95</v>
      </c>
      <c r="AW124" s="12" t="s">
        <v>29</v>
      </c>
      <c r="AX124" s="12" t="s">
        <v>80</v>
      </c>
      <c r="AY124" s="262" t="s">
        <v>203</v>
      </c>
    </row>
    <row r="125" s="11" customFormat="1" ht="25.92" customHeight="1">
      <c r="A125" s="11"/>
      <c r="B125" s="222"/>
      <c r="C125" s="223"/>
      <c r="D125" s="224" t="s">
        <v>71</v>
      </c>
      <c r="E125" s="225" t="s">
        <v>275</v>
      </c>
      <c r="F125" s="225" t="s">
        <v>276</v>
      </c>
      <c r="G125" s="223"/>
      <c r="H125" s="223"/>
      <c r="I125" s="226"/>
      <c r="J125" s="227">
        <f>BK125</f>
        <v>0</v>
      </c>
      <c r="K125" s="223"/>
      <c r="L125" s="228"/>
      <c r="M125" s="229"/>
      <c r="N125" s="230"/>
      <c r="O125" s="230"/>
      <c r="P125" s="231">
        <f>SUM(P126:P191)</f>
        <v>0</v>
      </c>
      <c r="Q125" s="230"/>
      <c r="R125" s="231">
        <f>SUM(R126:R191)</f>
        <v>0</v>
      </c>
      <c r="S125" s="230"/>
      <c r="T125" s="232">
        <f>SUM(T126:T191)</f>
        <v>0</v>
      </c>
      <c r="U125" s="11"/>
      <c r="V125" s="11"/>
      <c r="W125" s="11"/>
      <c r="X125" s="11"/>
      <c r="Y125" s="11"/>
      <c r="Z125" s="11"/>
      <c r="AA125" s="11"/>
      <c r="AB125" s="11"/>
      <c r="AC125" s="11"/>
      <c r="AD125" s="11"/>
      <c r="AE125" s="11"/>
      <c r="AR125" s="233" t="s">
        <v>80</v>
      </c>
      <c r="AT125" s="234" t="s">
        <v>71</v>
      </c>
      <c r="AU125" s="234" t="s">
        <v>72</v>
      </c>
      <c r="AY125" s="233" t="s">
        <v>203</v>
      </c>
      <c r="BK125" s="235">
        <f>SUM(BK126:BK191)</f>
        <v>0</v>
      </c>
    </row>
    <row r="126" s="2" customFormat="1" ht="16.5" customHeight="1">
      <c r="A126" s="36"/>
      <c r="B126" s="37"/>
      <c r="C126" s="236" t="s">
        <v>95</v>
      </c>
      <c r="D126" s="236" t="s">
        <v>204</v>
      </c>
      <c r="E126" s="237" t="s">
        <v>1311</v>
      </c>
      <c r="F126" s="238" t="s">
        <v>1312</v>
      </c>
      <c r="G126" s="239" t="s">
        <v>224</v>
      </c>
      <c r="H126" s="240">
        <v>432</v>
      </c>
      <c r="I126" s="241"/>
      <c r="J126" s="240">
        <f>ROUND(I126*H126,2)</f>
        <v>0</v>
      </c>
      <c r="K126" s="238" t="s">
        <v>208</v>
      </c>
      <c r="L126" s="42"/>
      <c r="M126" s="242" t="s">
        <v>1</v>
      </c>
      <c r="N126" s="243" t="s">
        <v>37</v>
      </c>
      <c r="O126" s="89"/>
      <c r="P126" s="244">
        <f>O126*H126</f>
        <v>0</v>
      </c>
      <c r="Q126" s="244">
        <v>0</v>
      </c>
      <c r="R126" s="244">
        <f>Q126*H126</f>
        <v>0</v>
      </c>
      <c r="S126" s="244">
        <v>0</v>
      </c>
      <c r="T126" s="245">
        <f>S126*H126</f>
        <v>0</v>
      </c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R126" s="246" t="s">
        <v>209</v>
      </c>
      <c r="AT126" s="246" t="s">
        <v>204</v>
      </c>
      <c r="AU126" s="246" t="s">
        <v>80</v>
      </c>
      <c r="AY126" s="15" t="s">
        <v>203</v>
      </c>
      <c r="BE126" s="247">
        <f>IF(N126="základní",J126,0)</f>
        <v>0</v>
      </c>
      <c r="BF126" s="247">
        <f>IF(N126="snížená",J126,0)</f>
        <v>0</v>
      </c>
      <c r="BG126" s="247">
        <f>IF(N126="zákl. přenesená",J126,0)</f>
        <v>0</v>
      </c>
      <c r="BH126" s="247">
        <f>IF(N126="sníž. přenesená",J126,0)</f>
        <v>0</v>
      </c>
      <c r="BI126" s="247">
        <f>IF(N126="nulová",J126,0)</f>
        <v>0</v>
      </c>
      <c r="BJ126" s="15" t="s">
        <v>80</v>
      </c>
      <c r="BK126" s="247">
        <f>ROUND(I126*H126,2)</f>
        <v>0</v>
      </c>
      <c r="BL126" s="15" t="s">
        <v>209</v>
      </c>
      <c r="BM126" s="246" t="s">
        <v>1313</v>
      </c>
    </row>
    <row r="127" s="2" customFormat="1">
      <c r="A127" s="36"/>
      <c r="B127" s="37"/>
      <c r="C127" s="38"/>
      <c r="D127" s="248" t="s">
        <v>211</v>
      </c>
      <c r="E127" s="38"/>
      <c r="F127" s="249" t="s">
        <v>1314</v>
      </c>
      <c r="G127" s="38"/>
      <c r="H127" s="38"/>
      <c r="I127" s="152"/>
      <c r="J127" s="38"/>
      <c r="K127" s="38"/>
      <c r="L127" s="42"/>
      <c r="M127" s="250"/>
      <c r="N127" s="251"/>
      <c r="O127" s="89"/>
      <c r="P127" s="89"/>
      <c r="Q127" s="89"/>
      <c r="R127" s="89"/>
      <c r="S127" s="89"/>
      <c r="T127" s="90"/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T127" s="15" t="s">
        <v>211</v>
      </c>
      <c r="AU127" s="15" t="s">
        <v>80</v>
      </c>
    </row>
    <row r="128" s="12" customFormat="1">
      <c r="A128" s="12"/>
      <c r="B128" s="252"/>
      <c r="C128" s="253"/>
      <c r="D128" s="248" t="s">
        <v>213</v>
      </c>
      <c r="E128" s="254" t="s">
        <v>237</v>
      </c>
      <c r="F128" s="255" t="s">
        <v>1315</v>
      </c>
      <c r="G128" s="253"/>
      <c r="H128" s="256">
        <v>378</v>
      </c>
      <c r="I128" s="257"/>
      <c r="J128" s="253"/>
      <c r="K128" s="253"/>
      <c r="L128" s="258"/>
      <c r="M128" s="259"/>
      <c r="N128" s="260"/>
      <c r="O128" s="260"/>
      <c r="P128" s="260"/>
      <c r="Q128" s="260"/>
      <c r="R128" s="260"/>
      <c r="S128" s="260"/>
      <c r="T128" s="261"/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T128" s="262" t="s">
        <v>213</v>
      </c>
      <c r="AU128" s="262" t="s">
        <v>80</v>
      </c>
      <c r="AV128" s="12" t="s">
        <v>95</v>
      </c>
      <c r="AW128" s="12" t="s">
        <v>29</v>
      </c>
      <c r="AX128" s="12" t="s">
        <v>72</v>
      </c>
      <c r="AY128" s="262" t="s">
        <v>203</v>
      </c>
    </row>
    <row r="129" s="13" customFormat="1">
      <c r="A129" s="13"/>
      <c r="B129" s="267"/>
      <c r="C129" s="268"/>
      <c r="D129" s="248" t="s">
        <v>213</v>
      </c>
      <c r="E129" s="269" t="s">
        <v>1</v>
      </c>
      <c r="F129" s="270" t="s">
        <v>1316</v>
      </c>
      <c r="G129" s="268"/>
      <c r="H129" s="269" t="s">
        <v>1</v>
      </c>
      <c r="I129" s="271"/>
      <c r="J129" s="268"/>
      <c r="K129" s="268"/>
      <c r="L129" s="272"/>
      <c r="M129" s="273"/>
      <c r="N129" s="274"/>
      <c r="O129" s="274"/>
      <c r="P129" s="274"/>
      <c r="Q129" s="274"/>
      <c r="R129" s="274"/>
      <c r="S129" s="274"/>
      <c r="T129" s="275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76" t="s">
        <v>213</v>
      </c>
      <c r="AU129" s="276" t="s">
        <v>80</v>
      </c>
      <c r="AV129" s="13" t="s">
        <v>80</v>
      </c>
      <c r="AW129" s="13" t="s">
        <v>29</v>
      </c>
      <c r="AX129" s="13" t="s">
        <v>72</v>
      </c>
      <c r="AY129" s="276" t="s">
        <v>203</v>
      </c>
    </row>
    <row r="130" s="13" customFormat="1">
      <c r="A130" s="13"/>
      <c r="B130" s="267"/>
      <c r="C130" s="268"/>
      <c r="D130" s="248" t="s">
        <v>213</v>
      </c>
      <c r="E130" s="269" t="s">
        <v>1</v>
      </c>
      <c r="F130" s="270" t="s">
        <v>1317</v>
      </c>
      <c r="G130" s="268"/>
      <c r="H130" s="269" t="s">
        <v>1</v>
      </c>
      <c r="I130" s="271"/>
      <c r="J130" s="268"/>
      <c r="K130" s="268"/>
      <c r="L130" s="272"/>
      <c r="M130" s="273"/>
      <c r="N130" s="274"/>
      <c r="O130" s="274"/>
      <c r="P130" s="274"/>
      <c r="Q130" s="274"/>
      <c r="R130" s="274"/>
      <c r="S130" s="274"/>
      <c r="T130" s="275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76" t="s">
        <v>213</v>
      </c>
      <c r="AU130" s="276" t="s">
        <v>80</v>
      </c>
      <c r="AV130" s="13" t="s">
        <v>80</v>
      </c>
      <c r="AW130" s="13" t="s">
        <v>29</v>
      </c>
      <c r="AX130" s="13" t="s">
        <v>72</v>
      </c>
      <c r="AY130" s="276" t="s">
        <v>203</v>
      </c>
    </row>
    <row r="131" s="13" customFormat="1">
      <c r="A131" s="13"/>
      <c r="B131" s="267"/>
      <c r="C131" s="268"/>
      <c r="D131" s="248" t="s">
        <v>213</v>
      </c>
      <c r="E131" s="269" t="s">
        <v>1</v>
      </c>
      <c r="F131" s="270" t="s">
        <v>1318</v>
      </c>
      <c r="G131" s="268"/>
      <c r="H131" s="269" t="s">
        <v>1</v>
      </c>
      <c r="I131" s="271"/>
      <c r="J131" s="268"/>
      <c r="K131" s="268"/>
      <c r="L131" s="272"/>
      <c r="M131" s="273"/>
      <c r="N131" s="274"/>
      <c r="O131" s="274"/>
      <c r="P131" s="274"/>
      <c r="Q131" s="274"/>
      <c r="R131" s="274"/>
      <c r="S131" s="274"/>
      <c r="T131" s="275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76" t="s">
        <v>213</v>
      </c>
      <c r="AU131" s="276" t="s">
        <v>80</v>
      </c>
      <c r="AV131" s="13" t="s">
        <v>80</v>
      </c>
      <c r="AW131" s="13" t="s">
        <v>29</v>
      </c>
      <c r="AX131" s="13" t="s">
        <v>72</v>
      </c>
      <c r="AY131" s="276" t="s">
        <v>203</v>
      </c>
    </row>
    <row r="132" s="13" customFormat="1">
      <c r="A132" s="13"/>
      <c r="B132" s="267"/>
      <c r="C132" s="268"/>
      <c r="D132" s="248" t="s">
        <v>213</v>
      </c>
      <c r="E132" s="269" t="s">
        <v>1</v>
      </c>
      <c r="F132" s="270" t="s">
        <v>1319</v>
      </c>
      <c r="G132" s="268"/>
      <c r="H132" s="269" t="s">
        <v>1</v>
      </c>
      <c r="I132" s="271"/>
      <c r="J132" s="268"/>
      <c r="K132" s="268"/>
      <c r="L132" s="272"/>
      <c r="M132" s="273"/>
      <c r="N132" s="274"/>
      <c r="O132" s="274"/>
      <c r="P132" s="274"/>
      <c r="Q132" s="274"/>
      <c r="R132" s="274"/>
      <c r="S132" s="274"/>
      <c r="T132" s="275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76" t="s">
        <v>213</v>
      </c>
      <c r="AU132" s="276" t="s">
        <v>80</v>
      </c>
      <c r="AV132" s="13" t="s">
        <v>80</v>
      </c>
      <c r="AW132" s="13" t="s">
        <v>29</v>
      </c>
      <c r="AX132" s="13" t="s">
        <v>72</v>
      </c>
      <c r="AY132" s="276" t="s">
        <v>203</v>
      </c>
    </row>
    <row r="133" s="13" customFormat="1">
      <c r="A133" s="13"/>
      <c r="B133" s="267"/>
      <c r="C133" s="268"/>
      <c r="D133" s="248" t="s">
        <v>213</v>
      </c>
      <c r="E133" s="269" t="s">
        <v>1</v>
      </c>
      <c r="F133" s="270" t="s">
        <v>1320</v>
      </c>
      <c r="G133" s="268"/>
      <c r="H133" s="269" t="s">
        <v>1</v>
      </c>
      <c r="I133" s="271"/>
      <c r="J133" s="268"/>
      <c r="K133" s="268"/>
      <c r="L133" s="272"/>
      <c r="M133" s="273"/>
      <c r="N133" s="274"/>
      <c r="O133" s="274"/>
      <c r="P133" s="274"/>
      <c r="Q133" s="274"/>
      <c r="R133" s="274"/>
      <c r="S133" s="274"/>
      <c r="T133" s="275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76" t="s">
        <v>213</v>
      </c>
      <c r="AU133" s="276" t="s">
        <v>80</v>
      </c>
      <c r="AV133" s="13" t="s">
        <v>80</v>
      </c>
      <c r="AW133" s="13" t="s">
        <v>29</v>
      </c>
      <c r="AX133" s="13" t="s">
        <v>72</v>
      </c>
      <c r="AY133" s="276" t="s">
        <v>203</v>
      </c>
    </row>
    <row r="134" s="13" customFormat="1">
      <c r="A134" s="13"/>
      <c r="B134" s="267"/>
      <c r="C134" s="268"/>
      <c r="D134" s="248" t="s">
        <v>213</v>
      </c>
      <c r="E134" s="269" t="s">
        <v>1</v>
      </c>
      <c r="F134" s="270" t="s">
        <v>1321</v>
      </c>
      <c r="G134" s="268"/>
      <c r="H134" s="269" t="s">
        <v>1</v>
      </c>
      <c r="I134" s="271"/>
      <c r="J134" s="268"/>
      <c r="K134" s="268"/>
      <c r="L134" s="272"/>
      <c r="M134" s="273"/>
      <c r="N134" s="274"/>
      <c r="O134" s="274"/>
      <c r="P134" s="274"/>
      <c r="Q134" s="274"/>
      <c r="R134" s="274"/>
      <c r="S134" s="274"/>
      <c r="T134" s="275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76" t="s">
        <v>213</v>
      </c>
      <c r="AU134" s="276" t="s">
        <v>80</v>
      </c>
      <c r="AV134" s="13" t="s">
        <v>80</v>
      </c>
      <c r="AW134" s="13" t="s">
        <v>29</v>
      </c>
      <c r="AX134" s="13" t="s">
        <v>72</v>
      </c>
      <c r="AY134" s="276" t="s">
        <v>203</v>
      </c>
    </row>
    <row r="135" s="13" customFormat="1">
      <c r="A135" s="13"/>
      <c r="B135" s="267"/>
      <c r="C135" s="268"/>
      <c r="D135" s="248" t="s">
        <v>213</v>
      </c>
      <c r="E135" s="269" t="s">
        <v>1</v>
      </c>
      <c r="F135" s="270" t="s">
        <v>1322</v>
      </c>
      <c r="G135" s="268"/>
      <c r="H135" s="269" t="s">
        <v>1</v>
      </c>
      <c r="I135" s="271"/>
      <c r="J135" s="268"/>
      <c r="K135" s="268"/>
      <c r="L135" s="272"/>
      <c r="M135" s="273"/>
      <c r="N135" s="274"/>
      <c r="O135" s="274"/>
      <c r="P135" s="274"/>
      <c r="Q135" s="274"/>
      <c r="R135" s="274"/>
      <c r="S135" s="274"/>
      <c r="T135" s="275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76" t="s">
        <v>213</v>
      </c>
      <c r="AU135" s="276" t="s">
        <v>80</v>
      </c>
      <c r="AV135" s="13" t="s">
        <v>80</v>
      </c>
      <c r="AW135" s="13" t="s">
        <v>29</v>
      </c>
      <c r="AX135" s="13" t="s">
        <v>72</v>
      </c>
      <c r="AY135" s="276" t="s">
        <v>203</v>
      </c>
    </row>
    <row r="136" s="13" customFormat="1">
      <c r="A136" s="13"/>
      <c r="B136" s="267"/>
      <c r="C136" s="268"/>
      <c r="D136" s="248" t="s">
        <v>213</v>
      </c>
      <c r="E136" s="269" t="s">
        <v>1</v>
      </c>
      <c r="F136" s="270" t="s">
        <v>1323</v>
      </c>
      <c r="G136" s="268"/>
      <c r="H136" s="269" t="s">
        <v>1</v>
      </c>
      <c r="I136" s="271"/>
      <c r="J136" s="268"/>
      <c r="K136" s="268"/>
      <c r="L136" s="272"/>
      <c r="M136" s="273"/>
      <c r="N136" s="274"/>
      <c r="O136" s="274"/>
      <c r="P136" s="274"/>
      <c r="Q136" s="274"/>
      <c r="R136" s="274"/>
      <c r="S136" s="274"/>
      <c r="T136" s="275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76" t="s">
        <v>213</v>
      </c>
      <c r="AU136" s="276" t="s">
        <v>80</v>
      </c>
      <c r="AV136" s="13" t="s">
        <v>80</v>
      </c>
      <c r="AW136" s="13" t="s">
        <v>29</v>
      </c>
      <c r="AX136" s="13" t="s">
        <v>72</v>
      </c>
      <c r="AY136" s="276" t="s">
        <v>203</v>
      </c>
    </row>
    <row r="137" s="13" customFormat="1">
      <c r="A137" s="13"/>
      <c r="B137" s="267"/>
      <c r="C137" s="268"/>
      <c r="D137" s="248" t="s">
        <v>213</v>
      </c>
      <c r="E137" s="269" t="s">
        <v>1</v>
      </c>
      <c r="F137" s="270" t="s">
        <v>1324</v>
      </c>
      <c r="G137" s="268"/>
      <c r="H137" s="269" t="s">
        <v>1</v>
      </c>
      <c r="I137" s="271"/>
      <c r="J137" s="268"/>
      <c r="K137" s="268"/>
      <c r="L137" s="272"/>
      <c r="M137" s="273"/>
      <c r="N137" s="274"/>
      <c r="O137" s="274"/>
      <c r="P137" s="274"/>
      <c r="Q137" s="274"/>
      <c r="R137" s="274"/>
      <c r="S137" s="274"/>
      <c r="T137" s="275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76" t="s">
        <v>213</v>
      </c>
      <c r="AU137" s="276" t="s">
        <v>80</v>
      </c>
      <c r="AV137" s="13" t="s">
        <v>80</v>
      </c>
      <c r="AW137" s="13" t="s">
        <v>29</v>
      </c>
      <c r="AX137" s="13" t="s">
        <v>72</v>
      </c>
      <c r="AY137" s="276" t="s">
        <v>203</v>
      </c>
    </row>
    <row r="138" s="13" customFormat="1">
      <c r="A138" s="13"/>
      <c r="B138" s="267"/>
      <c r="C138" s="268"/>
      <c r="D138" s="248" t="s">
        <v>213</v>
      </c>
      <c r="E138" s="269" t="s">
        <v>1</v>
      </c>
      <c r="F138" s="270" t="s">
        <v>1325</v>
      </c>
      <c r="G138" s="268"/>
      <c r="H138" s="269" t="s">
        <v>1</v>
      </c>
      <c r="I138" s="271"/>
      <c r="J138" s="268"/>
      <c r="K138" s="268"/>
      <c r="L138" s="272"/>
      <c r="M138" s="273"/>
      <c r="N138" s="274"/>
      <c r="O138" s="274"/>
      <c r="P138" s="274"/>
      <c r="Q138" s="274"/>
      <c r="R138" s="274"/>
      <c r="S138" s="274"/>
      <c r="T138" s="275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76" t="s">
        <v>213</v>
      </c>
      <c r="AU138" s="276" t="s">
        <v>80</v>
      </c>
      <c r="AV138" s="13" t="s">
        <v>80</v>
      </c>
      <c r="AW138" s="13" t="s">
        <v>29</v>
      </c>
      <c r="AX138" s="13" t="s">
        <v>72</v>
      </c>
      <c r="AY138" s="276" t="s">
        <v>203</v>
      </c>
    </row>
    <row r="139" s="12" customFormat="1">
      <c r="A139" s="12"/>
      <c r="B139" s="252"/>
      <c r="C139" s="253"/>
      <c r="D139" s="248" t="s">
        <v>213</v>
      </c>
      <c r="E139" s="254" t="s">
        <v>1299</v>
      </c>
      <c r="F139" s="255" t="s">
        <v>1326</v>
      </c>
      <c r="G139" s="253"/>
      <c r="H139" s="256">
        <v>54</v>
      </c>
      <c r="I139" s="257"/>
      <c r="J139" s="253"/>
      <c r="K139" s="253"/>
      <c r="L139" s="258"/>
      <c r="M139" s="259"/>
      <c r="N139" s="260"/>
      <c r="O139" s="260"/>
      <c r="P139" s="260"/>
      <c r="Q139" s="260"/>
      <c r="R139" s="260"/>
      <c r="S139" s="260"/>
      <c r="T139" s="261"/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T139" s="262" t="s">
        <v>213</v>
      </c>
      <c r="AU139" s="262" t="s">
        <v>80</v>
      </c>
      <c r="AV139" s="12" t="s">
        <v>95</v>
      </c>
      <c r="AW139" s="12" t="s">
        <v>29</v>
      </c>
      <c r="AX139" s="12" t="s">
        <v>72</v>
      </c>
      <c r="AY139" s="262" t="s">
        <v>203</v>
      </c>
    </row>
    <row r="140" s="12" customFormat="1">
      <c r="A140" s="12"/>
      <c r="B140" s="252"/>
      <c r="C140" s="253"/>
      <c r="D140" s="248" t="s">
        <v>213</v>
      </c>
      <c r="E140" s="254" t="s">
        <v>1327</v>
      </c>
      <c r="F140" s="255" t="s">
        <v>1328</v>
      </c>
      <c r="G140" s="253"/>
      <c r="H140" s="256">
        <v>432</v>
      </c>
      <c r="I140" s="257"/>
      <c r="J140" s="253"/>
      <c r="K140" s="253"/>
      <c r="L140" s="258"/>
      <c r="M140" s="259"/>
      <c r="N140" s="260"/>
      <c r="O140" s="260"/>
      <c r="P140" s="260"/>
      <c r="Q140" s="260"/>
      <c r="R140" s="260"/>
      <c r="S140" s="260"/>
      <c r="T140" s="261"/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T140" s="262" t="s">
        <v>213</v>
      </c>
      <c r="AU140" s="262" t="s">
        <v>80</v>
      </c>
      <c r="AV140" s="12" t="s">
        <v>95</v>
      </c>
      <c r="AW140" s="12" t="s">
        <v>29</v>
      </c>
      <c r="AX140" s="12" t="s">
        <v>80</v>
      </c>
      <c r="AY140" s="262" t="s">
        <v>203</v>
      </c>
    </row>
    <row r="141" s="2" customFormat="1" ht="16.5" customHeight="1">
      <c r="A141" s="36"/>
      <c r="B141" s="37"/>
      <c r="C141" s="236" t="s">
        <v>221</v>
      </c>
      <c r="D141" s="236" t="s">
        <v>204</v>
      </c>
      <c r="E141" s="237" t="s">
        <v>1329</v>
      </c>
      <c r="F141" s="238" t="s">
        <v>1330</v>
      </c>
      <c r="G141" s="239" t="s">
        <v>224</v>
      </c>
      <c r="H141" s="240">
        <v>542</v>
      </c>
      <c r="I141" s="241"/>
      <c r="J141" s="240">
        <f>ROUND(I141*H141,2)</f>
        <v>0</v>
      </c>
      <c r="K141" s="238" t="s">
        <v>208</v>
      </c>
      <c r="L141" s="42"/>
      <c r="M141" s="242" t="s">
        <v>1</v>
      </c>
      <c r="N141" s="243" t="s">
        <v>37</v>
      </c>
      <c r="O141" s="89"/>
      <c r="P141" s="244">
        <f>O141*H141</f>
        <v>0</v>
      </c>
      <c r="Q141" s="244">
        <v>0</v>
      </c>
      <c r="R141" s="244">
        <f>Q141*H141</f>
        <v>0</v>
      </c>
      <c r="S141" s="244">
        <v>0</v>
      </c>
      <c r="T141" s="245">
        <f>S141*H141</f>
        <v>0</v>
      </c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R141" s="246" t="s">
        <v>209</v>
      </c>
      <c r="AT141" s="246" t="s">
        <v>204</v>
      </c>
      <c r="AU141" s="246" t="s">
        <v>80</v>
      </c>
      <c r="AY141" s="15" t="s">
        <v>203</v>
      </c>
      <c r="BE141" s="247">
        <f>IF(N141="základní",J141,0)</f>
        <v>0</v>
      </c>
      <c r="BF141" s="247">
        <f>IF(N141="snížená",J141,0)</f>
        <v>0</v>
      </c>
      <c r="BG141" s="247">
        <f>IF(N141="zákl. přenesená",J141,0)</f>
        <v>0</v>
      </c>
      <c r="BH141" s="247">
        <f>IF(N141="sníž. přenesená",J141,0)</f>
        <v>0</v>
      </c>
      <c r="BI141" s="247">
        <f>IF(N141="nulová",J141,0)</f>
        <v>0</v>
      </c>
      <c r="BJ141" s="15" t="s">
        <v>80</v>
      </c>
      <c r="BK141" s="247">
        <f>ROUND(I141*H141,2)</f>
        <v>0</v>
      </c>
      <c r="BL141" s="15" t="s">
        <v>209</v>
      </c>
      <c r="BM141" s="246" t="s">
        <v>1331</v>
      </c>
    </row>
    <row r="142" s="2" customFormat="1">
      <c r="A142" s="36"/>
      <c r="B142" s="37"/>
      <c r="C142" s="38"/>
      <c r="D142" s="248" t="s">
        <v>211</v>
      </c>
      <c r="E142" s="38"/>
      <c r="F142" s="249" t="s">
        <v>1332</v>
      </c>
      <c r="G142" s="38"/>
      <c r="H142" s="38"/>
      <c r="I142" s="152"/>
      <c r="J142" s="38"/>
      <c r="K142" s="38"/>
      <c r="L142" s="42"/>
      <c r="M142" s="250"/>
      <c r="N142" s="251"/>
      <c r="O142" s="89"/>
      <c r="P142" s="89"/>
      <c r="Q142" s="89"/>
      <c r="R142" s="89"/>
      <c r="S142" s="89"/>
      <c r="T142" s="90"/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T142" s="15" t="s">
        <v>211</v>
      </c>
      <c r="AU142" s="15" t="s">
        <v>80</v>
      </c>
    </row>
    <row r="143" s="12" customFormat="1">
      <c r="A143" s="12"/>
      <c r="B143" s="252"/>
      <c r="C143" s="253"/>
      <c r="D143" s="248" t="s">
        <v>213</v>
      </c>
      <c r="E143" s="254" t="s">
        <v>231</v>
      </c>
      <c r="F143" s="255" t="s">
        <v>1333</v>
      </c>
      <c r="G143" s="253"/>
      <c r="H143" s="256">
        <v>542</v>
      </c>
      <c r="I143" s="257"/>
      <c r="J143" s="253"/>
      <c r="K143" s="253"/>
      <c r="L143" s="258"/>
      <c r="M143" s="259"/>
      <c r="N143" s="260"/>
      <c r="O143" s="260"/>
      <c r="P143" s="260"/>
      <c r="Q143" s="260"/>
      <c r="R143" s="260"/>
      <c r="S143" s="260"/>
      <c r="T143" s="261"/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T143" s="262" t="s">
        <v>213</v>
      </c>
      <c r="AU143" s="262" t="s">
        <v>80</v>
      </c>
      <c r="AV143" s="12" t="s">
        <v>95</v>
      </c>
      <c r="AW143" s="12" t="s">
        <v>29</v>
      </c>
      <c r="AX143" s="12" t="s">
        <v>80</v>
      </c>
      <c r="AY143" s="262" t="s">
        <v>203</v>
      </c>
    </row>
    <row r="144" s="2" customFormat="1" ht="16.5" customHeight="1">
      <c r="A144" s="36"/>
      <c r="B144" s="37"/>
      <c r="C144" s="236" t="s">
        <v>209</v>
      </c>
      <c r="D144" s="236" t="s">
        <v>204</v>
      </c>
      <c r="E144" s="237" t="s">
        <v>1334</v>
      </c>
      <c r="F144" s="238" t="s">
        <v>1335</v>
      </c>
      <c r="G144" s="239" t="s">
        <v>224</v>
      </c>
      <c r="H144" s="240">
        <v>18</v>
      </c>
      <c r="I144" s="241"/>
      <c r="J144" s="240">
        <f>ROUND(I144*H144,2)</f>
        <v>0</v>
      </c>
      <c r="K144" s="238" t="s">
        <v>208</v>
      </c>
      <c r="L144" s="42"/>
      <c r="M144" s="242" t="s">
        <v>1</v>
      </c>
      <c r="N144" s="243" t="s">
        <v>37</v>
      </c>
      <c r="O144" s="89"/>
      <c r="P144" s="244">
        <f>O144*H144</f>
        <v>0</v>
      </c>
      <c r="Q144" s="244">
        <v>0</v>
      </c>
      <c r="R144" s="244">
        <f>Q144*H144</f>
        <v>0</v>
      </c>
      <c r="S144" s="244">
        <v>0</v>
      </c>
      <c r="T144" s="245">
        <f>S144*H144</f>
        <v>0</v>
      </c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R144" s="246" t="s">
        <v>209</v>
      </c>
      <c r="AT144" s="246" t="s">
        <v>204</v>
      </c>
      <c r="AU144" s="246" t="s">
        <v>80</v>
      </c>
      <c r="AY144" s="15" t="s">
        <v>203</v>
      </c>
      <c r="BE144" s="247">
        <f>IF(N144="základní",J144,0)</f>
        <v>0</v>
      </c>
      <c r="BF144" s="247">
        <f>IF(N144="snížená",J144,0)</f>
        <v>0</v>
      </c>
      <c r="BG144" s="247">
        <f>IF(N144="zákl. přenesená",J144,0)</f>
        <v>0</v>
      </c>
      <c r="BH144" s="247">
        <f>IF(N144="sníž. přenesená",J144,0)</f>
        <v>0</v>
      </c>
      <c r="BI144" s="247">
        <f>IF(N144="nulová",J144,0)</f>
        <v>0</v>
      </c>
      <c r="BJ144" s="15" t="s">
        <v>80</v>
      </c>
      <c r="BK144" s="247">
        <f>ROUND(I144*H144,2)</f>
        <v>0</v>
      </c>
      <c r="BL144" s="15" t="s">
        <v>209</v>
      </c>
      <c r="BM144" s="246" t="s">
        <v>1336</v>
      </c>
    </row>
    <row r="145" s="2" customFormat="1">
      <c r="A145" s="36"/>
      <c r="B145" s="37"/>
      <c r="C145" s="38"/>
      <c r="D145" s="248" t="s">
        <v>211</v>
      </c>
      <c r="E145" s="38"/>
      <c r="F145" s="249" t="s">
        <v>1337</v>
      </c>
      <c r="G145" s="38"/>
      <c r="H145" s="38"/>
      <c r="I145" s="152"/>
      <c r="J145" s="38"/>
      <c r="K145" s="38"/>
      <c r="L145" s="42"/>
      <c r="M145" s="250"/>
      <c r="N145" s="251"/>
      <c r="O145" s="89"/>
      <c r="P145" s="89"/>
      <c r="Q145" s="89"/>
      <c r="R145" s="89"/>
      <c r="S145" s="89"/>
      <c r="T145" s="90"/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T145" s="15" t="s">
        <v>211</v>
      </c>
      <c r="AU145" s="15" t="s">
        <v>80</v>
      </c>
    </row>
    <row r="146" s="13" customFormat="1">
      <c r="A146" s="13"/>
      <c r="B146" s="267"/>
      <c r="C146" s="268"/>
      <c r="D146" s="248" t="s">
        <v>213</v>
      </c>
      <c r="E146" s="269" t="s">
        <v>1</v>
      </c>
      <c r="F146" s="270" t="s">
        <v>1338</v>
      </c>
      <c r="G146" s="268"/>
      <c r="H146" s="269" t="s">
        <v>1</v>
      </c>
      <c r="I146" s="271"/>
      <c r="J146" s="268"/>
      <c r="K146" s="268"/>
      <c r="L146" s="272"/>
      <c r="M146" s="273"/>
      <c r="N146" s="274"/>
      <c r="O146" s="274"/>
      <c r="P146" s="274"/>
      <c r="Q146" s="274"/>
      <c r="R146" s="274"/>
      <c r="S146" s="274"/>
      <c r="T146" s="275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76" t="s">
        <v>213</v>
      </c>
      <c r="AU146" s="276" t="s">
        <v>80</v>
      </c>
      <c r="AV146" s="13" t="s">
        <v>80</v>
      </c>
      <c r="AW146" s="13" t="s">
        <v>29</v>
      </c>
      <c r="AX146" s="13" t="s">
        <v>72</v>
      </c>
      <c r="AY146" s="276" t="s">
        <v>203</v>
      </c>
    </row>
    <row r="147" s="13" customFormat="1">
      <c r="A147" s="13"/>
      <c r="B147" s="267"/>
      <c r="C147" s="268"/>
      <c r="D147" s="248" t="s">
        <v>213</v>
      </c>
      <c r="E147" s="269" t="s">
        <v>1</v>
      </c>
      <c r="F147" s="270" t="s">
        <v>1339</v>
      </c>
      <c r="G147" s="268"/>
      <c r="H147" s="269" t="s">
        <v>1</v>
      </c>
      <c r="I147" s="271"/>
      <c r="J147" s="268"/>
      <c r="K147" s="268"/>
      <c r="L147" s="272"/>
      <c r="M147" s="273"/>
      <c r="N147" s="274"/>
      <c r="O147" s="274"/>
      <c r="P147" s="274"/>
      <c r="Q147" s="274"/>
      <c r="R147" s="274"/>
      <c r="S147" s="274"/>
      <c r="T147" s="275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76" t="s">
        <v>213</v>
      </c>
      <c r="AU147" s="276" t="s">
        <v>80</v>
      </c>
      <c r="AV147" s="13" t="s">
        <v>80</v>
      </c>
      <c r="AW147" s="13" t="s">
        <v>29</v>
      </c>
      <c r="AX147" s="13" t="s">
        <v>72</v>
      </c>
      <c r="AY147" s="276" t="s">
        <v>203</v>
      </c>
    </row>
    <row r="148" s="13" customFormat="1">
      <c r="A148" s="13"/>
      <c r="B148" s="267"/>
      <c r="C148" s="268"/>
      <c r="D148" s="248" t="s">
        <v>213</v>
      </c>
      <c r="E148" s="269" t="s">
        <v>1</v>
      </c>
      <c r="F148" s="270" t="s">
        <v>1340</v>
      </c>
      <c r="G148" s="268"/>
      <c r="H148" s="269" t="s">
        <v>1</v>
      </c>
      <c r="I148" s="271"/>
      <c r="J148" s="268"/>
      <c r="K148" s="268"/>
      <c r="L148" s="272"/>
      <c r="M148" s="273"/>
      <c r="N148" s="274"/>
      <c r="O148" s="274"/>
      <c r="P148" s="274"/>
      <c r="Q148" s="274"/>
      <c r="R148" s="274"/>
      <c r="S148" s="274"/>
      <c r="T148" s="275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76" t="s">
        <v>213</v>
      </c>
      <c r="AU148" s="276" t="s">
        <v>80</v>
      </c>
      <c r="AV148" s="13" t="s">
        <v>80</v>
      </c>
      <c r="AW148" s="13" t="s">
        <v>29</v>
      </c>
      <c r="AX148" s="13" t="s">
        <v>72</v>
      </c>
      <c r="AY148" s="276" t="s">
        <v>203</v>
      </c>
    </row>
    <row r="149" s="13" customFormat="1">
      <c r="A149" s="13"/>
      <c r="B149" s="267"/>
      <c r="C149" s="268"/>
      <c r="D149" s="248" t="s">
        <v>213</v>
      </c>
      <c r="E149" s="269" t="s">
        <v>1</v>
      </c>
      <c r="F149" s="270" t="s">
        <v>1341</v>
      </c>
      <c r="G149" s="268"/>
      <c r="H149" s="269" t="s">
        <v>1</v>
      </c>
      <c r="I149" s="271"/>
      <c r="J149" s="268"/>
      <c r="K149" s="268"/>
      <c r="L149" s="272"/>
      <c r="M149" s="273"/>
      <c r="N149" s="274"/>
      <c r="O149" s="274"/>
      <c r="P149" s="274"/>
      <c r="Q149" s="274"/>
      <c r="R149" s="274"/>
      <c r="S149" s="274"/>
      <c r="T149" s="275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76" t="s">
        <v>213</v>
      </c>
      <c r="AU149" s="276" t="s">
        <v>80</v>
      </c>
      <c r="AV149" s="13" t="s">
        <v>80</v>
      </c>
      <c r="AW149" s="13" t="s">
        <v>29</v>
      </c>
      <c r="AX149" s="13" t="s">
        <v>72</v>
      </c>
      <c r="AY149" s="276" t="s">
        <v>203</v>
      </c>
    </row>
    <row r="150" s="13" customFormat="1">
      <c r="A150" s="13"/>
      <c r="B150" s="267"/>
      <c r="C150" s="268"/>
      <c r="D150" s="248" t="s">
        <v>213</v>
      </c>
      <c r="E150" s="269" t="s">
        <v>1</v>
      </c>
      <c r="F150" s="270" t="s">
        <v>1342</v>
      </c>
      <c r="G150" s="268"/>
      <c r="H150" s="269" t="s">
        <v>1</v>
      </c>
      <c r="I150" s="271"/>
      <c r="J150" s="268"/>
      <c r="K150" s="268"/>
      <c r="L150" s="272"/>
      <c r="M150" s="273"/>
      <c r="N150" s="274"/>
      <c r="O150" s="274"/>
      <c r="P150" s="274"/>
      <c r="Q150" s="274"/>
      <c r="R150" s="274"/>
      <c r="S150" s="274"/>
      <c r="T150" s="275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76" t="s">
        <v>213</v>
      </c>
      <c r="AU150" s="276" t="s">
        <v>80</v>
      </c>
      <c r="AV150" s="13" t="s">
        <v>80</v>
      </c>
      <c r="AW150" s="13" t="s">
        <v>29</v>
      </c>
      <c r="AX150" s="13" t="s">
        <v>72</v>
      </c>
      <c r="AY150" s="276" t="s">
        <v>203</v>
      </c>
    </row>
    <row r="151" s="13" customFormat="1">
      <c r="A151" s="13"/>
      <c r="B151" s="267"/>
      <c r="C151" s="268"/>
      <c r="D151" s="248" t="s">
        <v>213</v>
      </c>
      <c r="E151" s="269" t="s">
        <v>1</v>
      </c>
      <c r="F151" s="270" t="s">
        <v>1343</v>
      </c>
      <c r="G151" s="268"/>
      <c r="H151" s="269" t="s">
        <v>1</v>
      </c>
      <c r="I151" s="271"/>
      <c r="J151" s="268"/>
      <c r="K151" s="268"/>
      <c r="L151" s="272"/>
      <c r="M151" s="273"/>
      <c r="N151" s="274"/>
      <c r="O151" s="274"/>
      <c r="P151" s="274"/>
      <c r="Q151" s="274"/>
      <c r="R151" s="274"/>
      <c r="S151" s="274"/>
      <c r="T151" s="275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76" t="s">
        <v>213</v>
      </c>
      <c r="AU151" s="276" t="s">
        <v>80</v>
      </c>
      <c r="AV151" s="13" t="s">
        <v>80</v>
      </c>
      <c r="AW151" s="13" t="s">
        <v>29</v>
      </c>
      <c r="AX151" s="13" t="s">
        <v>72</v>
      </c>
      <c r="AY151" s="276" t="s">
        <v>203</v>
      </c>
    </row>
    <row r="152" s="13" customFormat="1">
      <c r="A152" s="13"/>
      <c r="B152" s="267"/>
      <c r="C152" s="268"/>
      <c r="D152" s="248" t="s">
        <v>213</v>
      </c>
      <c r="E152" s="269" t="s">
        <v>1</v>
      </c>
      <c r="F152" s="270" t="s">
        <v>1344</v>
      </c>
      <c r="G152" s="268"/>
      <c r="H152" s="269" t="s">
        <v>1</v>
      </c>
      <c r="I152" s="271"/>
      <c r="J152" s="268"/>
      <c r="K152" s="268"/>
      <c r="L152" s="272"/>
      <c r="M152" s="273"/>
      <c r="N152" s="274"/>
      <c r="O152" s="274"/>
      <c r="P152" s="274"/>
      <c r="Q152" s="274"/>
      <c r="R152" s="274"/>
      <c r="S152" s="274"/>
      <c r="T152" s="275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76" t="s">
        <v>213</v>
      </c>
      <c r="AU152" s="276" t="s">
        <v>80</v>
      </c>
      <c r="AV152" s="13" t="s">
        <v>80</v>
      </c>
      <c r="AW152" s="13" t="s">
        <v>29</v>
      </c>
      <c r="AX152" s="13" t="s">
        <v>72</v>
      </c>
      <c r="AY152" s="276" t="s">
        <v>203</v>
      </c>
    </row>
    <row r="153" s="13" customFormat="1">
      <c r="A153" s="13"/>
      <c r="B153" s="267"/>
      <c r="C153" s="268"/>
      <c r="D153" s="248" t="s">
        <v>213</v>
      </c>
      <c r="E153" s="269" t="s">
        <v>1</v>
      </c>
      <c r="F153" s="270" t="s">
        <v>1345</v>
      </c>
      <c r="G153" s="268"/>
      <c r="H153" s="269" t="s">
        <v>1</v>
      </c>
      <c r="I153" s="271"/>
      <c r="J153" s="268"/>
      <c r="K153" s="268"/>
      <c r="L153" s="272"/>
      <c r="M153" s="273"/>
      <c r="N153" s="274"/>
      <c r="O153" s="274"/>
      <c r="P153" s="274"/>
      <c r="Q153" s="274"/>
      <c r="R153" s="274"/>
      <c r="S153" s="274"/>
      <c r="T153" s="275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76" t="s">
        <v>213</v>
      </c>
      <c r="AU153" s="276" t="s">
        <v>80</v>
      </c>
      <c r="AV153" s="13" t="s">
        <v>80</v>
      </c>
      <c r="AW153" s="13" t="s">
        <v>29</v>
      </c>
      <c r="AX153" s="13" t="s">
        <v>72</v>
      </c>
      <c r="AY153" s="276" t="s">
        <v>203</v>
      </c>
    </row>
    <row r="154" s="13" customFormat="1">
      <c r="A154" s="13"/>
      <c r="B154" s="267"/>
      <c r="C154" s="268"/>
      <c r="D154" s="248" t="s">
        <v>213</v>
      </c>
      <c r="E154" s="269" t="s">
        <v>1</v>
      </c>
      <c r="F154" s="270" t="s">
        <v>1346</v>
      </c>
      <c r="G154" s="268"/>
      <c r="H154" s="269" t="s">
        <v>1</v>
      </c>
      <c r="I154" s="271"/>
      <c r="J154" s="268"/>
      <c r="K154" s="268"/>
      <c r="L154" s="272"/>
      <c r="M154" s="273"/>
      <c r="N154" s="274"/>
      <c r="O154" s="274"/>
      <c r="P154" s="274"/>
      <c r="Q154" s="274"/>
      <c r="R154" s="274"/>
      <c r="S154" s="274"/>
      <c r="T154" s="275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76" t="s">
        <v>213</v>
      </c>
      <c r="AU154" s="276" t="s">
        <v>80</v>
      </c>
      <c r="AV154" s="13" t="s">
        <v>80</v>
      </c>
      <c r="AW154" s="13" t="s">
        <v>29</v>
      </c>
      <c r="AX154" s="13" t="s">
        <v>72</v>
      </c>
      <c r="AY154" s="276" t="s">
        <v>203</v>
      </c>
    </row>
    <row r="155" s="13" customFormat="1">
      <c r="A155" s="13"/>
      <c r="B155" s="267"/>
      <c r="C155" s="268"/>
      <c r="D155" s="248" t="s">
        <v>213</v>
      </c>
      <c r="E155" s="269" t="s">
        <v>1</v>
      </c>
      <c r="F155" s="270" t="s">
        <v>1347</v>
      </c>
      <c r="G155" s="268"/>
      <c r="H155" s="269" t="s">
        <v>1</v>
      </c>
      <c r="I155" s="271"/>
      <c r="J155" s="268"/>
      <c r="K155" s="268"/>
      <c r="L155" s="272"/>
      <c r="M155" s="273"/>
      <c r="N155" s="274"/>
      <c r="O155" s="274"/>
      <c r="P155" s="274"/>
      <c r="Q155" s="274"/>
      <c r="R155" s="274"/>
      <c r="S155" s="274"/>
      <c r="T155" s="275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76" t="s">
        <v>213</v>
      </c>
      <c r="AU155" s="276" t="s">
        <v>80</v>
      </c>
      <c r="AV155" s="13" t="s">
        <v>80</v>
      </c>
      <c r="AW155" s="13" t="s">
        <v>29</v>
      </c>
      <c r="AX155" s="13" t="s">
        <v>72</v>
      </c>
      <c r="AY155" s="276" t="s">
        <v>203</v>
      </c>
    </row>
    <row r="156" s="13" customFormat="1">
      <c r="A156" s="13"/>
      <c r="B156" s="267"/>
      <c r="C156" s="268"/>
      <c r="D156" s="248" t="s">
        <v>213</v>
      </c>
      <c r="E156" s="269" t="s">
        <v>1</v>
      </c>
      <c r="F156" s="270" t="s">
        <v>1348</v>
      </c>
      <c r="G156" s="268"/>
      <c r="H156" s="269" t="s">
        <v>1</v>
      </c>
      <c r="I156" s="271"/>
      <c r="J156" s="268"/>
      <c r="K156" s="268"/>
      <c r="L156" s="272"/>
      <c r="M156" s="273"/>
      <c r="N156" s="274"/>
      <c r="O156" s="274"/>
      <c r="P156" s="274"/>
      <c r="Q156" s="274"/>
      <c r="R156" s="274"/>
      <c r="S156" s="274"/>
      <c r="T156" s="275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76" t="s">
        <v>213</v>
      </c>
      <c r="AU156" s="276" t="s">
        <v>80</v>
      </c>
      <c r="AV156" s="13" t="s">
        <v>80</v>
      </c>
      <c r="AW156" s="13" t="s">
        <v>29</v>
      </c>
      <c r="AX156" s="13" t="s">
        <v>72</v>
      </c>
      <c r="AY156" s="276" t="s">
        <v>203</v>
      </c>
    </row>
    <row r="157" s="13" customFormat="1">
      <c r="A157" s="13"/>
      <c r="B157" s="267"/>
      <c r="C157" s="268"/>
      <c r="D157" s="248" t="s">
        <v>213</v>
      </c>
      <c r="E157" s="269" t="s">
        <v>1</v>
      </c>
      <c r="F157" s="270" t="s">
        <v>1349</v>
      </c>
      <c r="G157" s="268"/>
      <c r="H157" s="269" t="s">
        <v>1</v>
      </c>
      <c r="I157" s="271"/>
      <c r="J157" s="268"/>
      <c r="K157" s="268"/>
      <c r="L157" s="272"/>
      <c r="M157" s="273"/>
      <c r="N157" s="274"/>
      <c r="O157" s="274"/>
      <c r="P157" s="274"/>
      <c r="Q157" s="274"/>
      <c r="R157" s="274"/>
      <c r="S157" s="274"/>
      <c r="T157" s="275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76" t="s">
        <v>213</v>
      </c>
      <c r="AU157" s="276" t="s">
        <v>80</v>
      </c>
      <c r="AV157" s="13" t="s">
        <v>80</v>
      </c>
      <c r="AW157" s="13" t="s">
        <v>29</v>
      </c>
      <c r="AX157" s="13" t="s">
        <v>72</v>
      </c>
      <c r="AY157" s="276" t="s">
        <v>203</v>
      </c>
    </row>
    <row r="158" s="13" customFormat="1">
      <c r="A158" s="13"/>
      <c r="B158" s="267"/>
      <c r="C158" s="268"/>
      <c r="D158" s="248" t="s">
        <v>213</v>
      </c>
      <c r="E158" s="269" t="s">
        <v>1</v>
      </c>
      <c r="F158" s="270" t="s">
        <v>1350</v>
      </c>
      <c r="G158" s="268"/>
      <c r="H158" s="269" t="s">
        <v>1</v>
      </c>
      <c r="I158" s="271"/>
      <c r="J158" s="268"/>
      <c r="K158" s="268"/>
      <c r="L158" s="272"/>
      <c r="M158" s="273"/>
      <c r="N158" s="274"/>
      <c r="O158" s="274"/>
      <c r="P158" s="274"/>
      <c r="Q158" s="274"/>
      <c r="R158" s="274"/>
      <c r="S158" s="274"/>
      <c r="T158" s="275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76" t="s">
        <v>213</v>
      </c>
      <c r="AU158" s="276" t="s">
        <v>80</v>
      </c>
      <c r="AV158" s="13" t="s">
        <v>80</v>
      </c>
      <c r="AW158" s="13" t="s">
        <v>29</v>
      </c>
      <c r="AX158" s="13" t="s">
        <v>72</v>
      </c>
      <c r="AY158" s="276" t="s">
        <v>203</v>
      </c>
    </row>
    <row r="159" s="13" customFormat="1">
      <c r="A159" s="13"/>
      <c r="B159" s="267"/>
      <c r="C159" s="268"/>
      <c r="D159" s="248" t="s">
        <v>213</v>
      </c>
      <c r="E159" s="269" t="s">
        <v>1</v>
      </c>
      <c r="F159" s="270" t="s">
        <v>1351</v>
      </c>
      <c r="G159" s="268"/>
      <c r="H159" s="269" t="s">
        <v>1</v>
      </c>
      <c r="I159" s="271"/>
      <c r="J159" s="268"/>
      <c r="K159" s="268"/>
      <c r="L159" s="272"/>
      <c r="M159" s="273"/>
      <c r="N159" s="274"/>
      <c r="O159" s="274"/>
      <c r="P159" s="274"/>
      <c r="Q159" s="274"/>
      <c r="R159" s="274"/>
      <c r="S159" s="274"/>
      <c r="T159" s="275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76" t="s">
        <v>213</v>
      </c>
      <c r="AU159" s="276" t="s">
        <v>80</v>
      </c>
      <c r="AV159" s="13" t="s">
        <v>80</v>
      </c>
      <c r="AW159" s="13" t="s">
        <v>29</v>
      </c>
      <c r="AX159" s="13" t="s">
        <v>72</v>
      </c>
      <c r="AY159" s="276" t="s">
        <v>203</v>
      </c>
    </row>
    <row r="160" s="13" customFormat="1">
      <c r="A160" s="13"/>
      <c r="B160" s="267"/>
      <c r="C160" s="268"/>
      <c r="D160" s="248" t="s">
        <v>213</v>
      </c>
      <c r="E160" s="269" t="s">
        <v>1</v>
      </c>
      <c r="F160" s="270" t="s">
        <v>1352</v>
      </c>
      <c r="G160" s="268"/>
      <c r="H160" s="269" t="s">
        <v>1</v>
      </c>
      <c r="I160" s="271"/>
      <c r="J160" s="268"/>
      <c r="K160" s="268"/>
      <c r="L160" s="272"/>
      <c r="M160" s="273"/>
      <c r="N160" s="274"/>
      <c r="O160" s="274"/>
      <c r="P160" s="274"/>
      <c r="Q160" s="274"/>
      <c r="R160" s="274"/>
      <c r="S160" s="274"/>
      <c r="T160" s="275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76" t="s">
        <v>213</v>
      </c>
      <c r="AU160" s="276" t="s">
        <v>80</v>
      </c>
      <c r="AV160" s="13" t="s">
        <v>80</v>
      </c>
      <c r="AW160" s="13" t="s">
        <v>29</v>
      </c>
      <c r="AX160" s="13" t="s">
        <v>72</v>
      </c>
      <c r="AY160" s="276" t="s">
        <v>203</v>
      </c>
    </row>
    <row r="161" s="12" customFormat="1">
      <c r="A161" s="12"/>
      <c r="B161" s="252"/>
      <c r="C161" s="253"/>
      <c r="D161" s="248" t="s">
        <v>213</v>
      </c>
      <c r="E161" s="254" t="s">
        <v>244</v>
      </c>
      <c r="F161" s="255" t="s">
        <v>1353</v>
      </c>
      <c r="G161" s="253"/>
      <c r="H161" s="256">
        <v>18</v>
      </c>
      <c r="I161" s="257"/>
      <c r="J161" s="253"/>
      <c r="K161" s="253"/>
      <c r="L161" s="258"/>
      <c r="M161" s="259"/>
      <c r="N161" s="260"/>
      <c r="O161" s="260"/>
      <c r="P161" s="260"/>
      <c r="Q161" s="260"/>
      <c r="R161" s="260"/>
      <c r="S161" s="260"/>
      <c r="T161" s="261"/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T161" s="262" t="s">
        <v>213</v>
      </c>
      <c r="AU161" s="262" t="s">
        <v>80</v>
      </c>
      <c r="AV161" s="12" t="s">
        <v>95</v>
      </c>
      <c r="AW161" s="12" t="s">
        <v>29</v>
      </c>
      <c r="AX161" s="12" t="s">
        <v>80</v>
      </c>
      <c r="AY161" s="262" t="s">
        <v>203</v>
      </c>
    </row>
    <row r="162" s="2" customFormat="1" ht="16.5" customHeight="1">
      <c r="A162" s="36"/>
      <c r="B162" s="37"/>
      <c r="C162" s="236" t="s">
        <v>233</v>
      </c>
      <c r="D162" s="236" t="s">
        <v>204</v>
      </c>
      <c r="E162" s="237" t="s">
        <v>1354</v>
      </c>
      <c r="F162" s="238" t="s">
        <v>1355</v>
      </c>
      <c r="G162" s="239" t="s">
        <v>224</v>
      </c>
      <c r="H162" s="240">
        <v>7</v>
      </c>
      <c r="I162" s="241"/>
      <c r="J162" s="240">
        <f>ROUND(I162*H162,2)</f>
        <v>0</v>
      </c>
      <c r="K162" s="238" t="s">
        <v>208</v>
      </c>
      <c r="L162" s="42"/>
      <c r="M162" s="242" t="s">
        <v>1</v>
      </c>
      <c r="N162" s="243" t="s">
        <v>37</v>
      </c>
      <c r="O162" s="89"/>
      <c r="P162" s="244">
        <f>O162*H162</f>
        <v>0</v>
      </c>
      <c r="Q162" s="244">
        <v>0</v>
      </c>
      <c r="R162" s="244">
        <f>Q162*H162</f>
        <v>0</v>
      </c>
      <c r="S162" s="244">
        <v>0</v>
      </c>
      <c r="T162" s="245">
        <f>S162*H162</f>
        <v>0</v>
      </c>
      <c r="U162" s="36"/>
      <c r="V162" s="36"/>
      <c r="W162" s="36"/>
      <c r="X162" s="36"/>
      <c r="Y162" s="36"/>
      <c r="Z162" s="36"/>
      <c r="AA162" s="36"/>
      <c r="AB162" s="36"/>
      <c r="AC162" s="36"/>
      <c r="AD162" s="36"/>
      <c r="AE162" s="36"/>
      <c r="AR162" s="246" t="s">
        <v>209</v>
      </c>
      <c r="AT162" s="246" t="s">
        <v>204</v>
      </c>
      <c r="AU162" s="246" t="s">
        <v>80</v>
      </c>
      <c r="AY162" s="15" t="s">
        <v>203</v>
      </c>
      <c r="BE162" s="247">
        <f>IF(N162="základní",J162,0)</f>
        <v>0</v>
      </c>
      <c r="BF162" s="247">
        <f>IF(N162="snížená",J162,0)</f>
        <v>0</v>
      </c>
      <c r="BG162" s="247">
        <f>IF(N162="zákl. přenesená",J162,0)</f>
        <v>0</v>
      </c>
      <c r="BH162" s="247">
        <f>IF(N162="sníž. přenesená",J162,0)</f>
        <v>0</v>
      </c>
      <c r="BI162" s="247">
        <f>IF(N162="nulová",J162,0)</f>
        <v>0</v>
      </c>
      <c r="BJ162" s="15" t="s">
        <v>80</v>
      </c>
      <c r="BK162" s="247">
        <f>ROUND(I162*H162,2)</f>
        <v>0</v>
      </c>
      <c r="BL162" s="15" t="s">
        <v>209</v>
      </c>
      <c r="BM162" s="246" t="s">
        <v>1356</v>
      </c>
    </row>
    <row r="163" s="2" customFormat="1">
      <c r="A163" s="36"/>
      <c r="B163" s="37"/>
      <c r="C163" s="38"/>
      <c r="D163" s="248" t="s">
        <v>211</v>
      </c>
      <c r="E163" s="38"/>
      <c r="F163" s="249" t="s">
        <v>1357</v>
      </c>
      <c r="G163" s="38"/>
      <c r="H163" s="38"/>
      <c r="I163" s="152"/>
      <c r="J163" s="38"/>
      <c r="K163" s="38"/>
      <c r="L163" s="42"/>
      <c r="M163" s="250"/>
      <c r="N163" s="251"/>
      <c r="O163" s="89"/>
      <c r="P163" s="89"/>
      <c r="Q163" s="89"/>
      <c r="R163" s="89"/>
      <c r="S163" s="89"/>
      <c r="T163" s="90"/>
      <c r="U163" s="36"/>
      <c r="V163" s="36"/>
      <c r="W163" s="36"/>
      <c r="X163" s="36"/>
      <c r="Y163" s="36"/>
      <c r="Z163" s="36"/>
      <c r="AA163" s="36"/>
      <c r="AB163" s="36"/>
      <c r="AC163" s="36"/>
      <c r="AD163" s="36"/>
      <c r="AE163" s="36"/>
      <c r="AT163" s="15" t="s">
        <v>211</v>
      </c>
      <c r="AU163" s="15" t="s">
        <v>80</v>
      </c>
    </row>
    <row r="164" s="12" customFormat="1">
      <c r="A164" s="12"/>
      <c r="B164" s="252"/>
      <c r="C164" s="253"/>
      <c r="D164" s="248" t="s">
        <v>213</v>
      </c>
      <c r="E164" s="254" t="s">
        <v>214</v>
      </c>
      <c r="F164" s="255" t="s">
        <v>1358</v>
      </c>
      <c r="G164" s="253"/>
      <c r="H164" s="256">
        <v>7</v>
      </c>
      <c r="I164" s="257"/>
      <c r="J164" s="253"/>
      <c r="K164" s="253"/>
      <c r="L164" s="258"/>
      <c r="M164" s="259"/>
      <c r="N164" s="260"/>
      <c r="O164" s="260"/>
      <c r="P164" s="260"/>
      <c r="Q164" s="260"/>
      <c r="R164" s="260"/>
      <c r="S164" s="260"/>
      <c r="T164" s="261"/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T164" s="262" t="s">
        <v>213</v>
      </c>
      <c r="AU164" s="262" t="s">
        <v>80</v>
      </c>
      <c r="AV164" s="12" t="s">
        <v>95</v>
      </c>
      <c r="AW164" s="12" t="s">
        <v>29</v>
      </c>
      <c r="AX164" s="12" t="s">
        <v>80</v>
      </c>
      <c r="AY164" s="262" t="s">
        <v>203</v>
      </c>
    </row>
    <row r="165" s="2" customFormat="1" ht="16.5" customHeight="1">
      <c r="A165" s="36"/>
      <c r="B165" s="37"/>
      <c r="C165" s="236" t="s">
        <v>239</v>
      </c>
      <c r="D165" s="236" t="s">
        <v>204</v>
      </c>
      <c r="E165" s="237" t="s">
        <v>1359</v>
      </c>
      <c r="F165" s="238" t="s">
        <v>1360</v>
      </c>
      <c r="G165" s="239" t="s">
        <v>224</v>
      </c>
      <c r="H165" s="240">
        <v>14</v>
      </c>
      <c r="I165" s="241"/>
      <c r="J165" s="240">
        <f>ROUND(I165*H165,2)</f>
        <v>0</v>
      </c>
      <c r="K165" s="238" t="s">
        <v>208</v>
      </c>
      <c r="L165" s="42"/>
      <c r="M165" s="242" t="s">
        <v>1</v>
      </c>
      <c r="N165" s="243" t="s">
        <v>37</v>
      </c>
      <c r="O165" s="89"/>
      <c r="P165" s="244">
        <f>O165*H165</f>
        <v>0</v>
      </c>
      <c r="Q165" s="244">
        <v>0</v>
      </c>
      <c r="R165" s="244">
        <f>Q165*H165</f>
        <v>0</v>
      </c>
      <c r="S165" s="244">
        <v>0</v>
      </c>
      <c r="T165" s="245">
        <f>S165*H165</f>
        <v>0</v>
      </c>
      <c r="U165" s="36"/>
      <c r="V165" s="36"/>
      <c r="W165" s="36"/>
      <c r="X165" s="36"/>
      <c r="Y165" s="36"/>
      <c r="Z165" s="36"/>
      <c r="AA165" s="36"/>
      <c r="AB165" s="36"/>
      <c r="AC165" s="36"/>
      <c r="AD165" s="36"/>
      <c r="AE165" s="36"/>
      <c r="AR165" s="246" t="s">
        <v>209</v>
      </c>
      <c r="AT165" s="246" t="s">
        <v>204</v>
      </c>
      <c r="AU165" s="246" t="s">
        <v>80</v>
      </c>
      <c r="AY165" s="15" t="s">
        <v>203</v>
      </c>
      <c r="BE165" s="247">
        <f>IF(N165="základní",J165,0)</f>
        <v>0</v>
      </c>
      <c r="BF165" s="247">
        <f>IF(N165="snížená",J165,0)</f>
        <v>0</v>
      </c>
      <c r="BG165" s="247">
        <f>IF(N165="zákl. přenesená",J165,0)</f>
        <v>0</v>
      </c>
      <c r="BH165" s="247">
        <f>IF(N165="sníž. přenesená",J165,0)</f>
        <v>0</v>
      </c>
      <c r="BI165" s="247">
        <f>IF(N165="nulová",J165,0)</f>
        <v>0</v>
      </c>
      <c r="BJ165" s="15" t="s">
        <v>80</v>
      </c>
      <c r="BK165" s="247">
        <f>ROUND(I165*H165,2)</f>
        <v>0</v>
      </c>
      <c r="BL165" s="15" t="s">
        <v>209</v>
      </c>
      <c r="BM165" s="246" t="s">
        <v>1361</v>
      </c>
    </row>
    <row r="166" s="2" customFormat="1">
      <c r="A166" s="36"/>
      <c r="B166" s="37"/>
      <c r="C166" s="38"/>
      <c r="D166" s="248" t="s">
        <v>211</v>
      </c>
      <c r="E166" s="38"/>
      <c r="F166" s="249" t="s">
        <v>1362</v>
      </c>
      <c r="G166" s="38"/>
      <c r="H166" s="38"/>
      <c r="I166" s="152"/>
      <c r="J166" s="38"/>
      <c r="K166" s="38"/>
      <c r="L166" s="42"/>
      <c r="M166" s="250"/>
      <c r="N166" s="251"/>
      <c r="O166" s="89"/>
      <c r="P166" s="89"/>
      <c r="Q166" s="89"/>
      <c r="R166" s="89"/>
      <c r="S166" s="89"/>
      <c r="T166" s="90"/>
      <c r="U166" s="36"/>
      <c r="V166" s="36"/>
      <c r="W166" s="36"/>
      <c r="X166" s="36"/>
      <c r="Y166" s="36"/>
      <c r="Z166" s="36"/>
      <c r="AA166" s="36"/>
      <c r="AB166" s="36"/>
      <c r="AC166" s="36"/>
      <c r="AD166" s="36"/>
      <c r="AE166" s="36"/>
      <c r="AT166" s="15" t="s">
        <v>211</v>
      </c>
      <c r="AU166" s="15" t="s">
        <v>80</v>
      </c>
    </row>
    <row r="167" s="12" customFormat="1">
      <c r="A167" s="12"/>
      <c r="B167" s="252"/>
      <c r="C167" s="253"/>
      <c r="D167" s="248" t="s">
        <v>213</v>
      </c>
      <c r="E167" s="254" t="s">
        <v>250</v>
      </c>
      <c r="F167" s="255" t="s">
        <v>393</v>
      </c>
      <c r="G167" s="253"/>
      <c r="H167" s="256">
        <v>14</v>
      </c>
      <c r="I167" s="257"/>
      <c r="J167" s="253"/>
      <c r="K167" s="253"/>
      <c r="L167" s="258"/>
      <c r="M167" s="259"/>
      <c r="N167" s="260"/>
      <c r="O167" s="260"/>
      <c r="P167" s="260"/>
      <c r="Q167" s="260"/>
      <c r="R167" s="260"/>
      <c r="S167" s="260"/>
      <c r="T167" s="261"/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T167" s="262" t="s">
        <v>213</v>
      </c>
      <c r="AU167" s="262" t="s">
        <v>80</v>
      </c>
      <c r="AV167" s="12" t="s">
        <v>95</v>
      </c>
      <c r="AW167" s="12" t="s">
        <v>29</v>
      </c>
      <c r="AX167" s="12" t="s">
        <v>80</v>
      </c>
      <c r="AY167" s="262" t="s">
        <v>203</v>
      </c>
    </row>
    <row r="168" s="2" customFormat="1" ht="16.5" customHeight="1">
      <c r="A168" s="36"/>
      <c r="B168" s="37"/>
      <c r="C168" s="236" t="s">
        <v>246</v>
      </c>
      <c r="D168" s="236" t="s">
        <v>204</v>
      </c>
      <c r="E168" s="237" t="s">
        <v>1363</v>
      </c>
      <c r="F168" s="238" t="s">
        <v>1364</v>
      </c>
      <c r="G168" s="239" t="s">
        <v>267</v>
      </c>
      <c r="H168" s="240">
        <v>2213.8600000000001</v>
      </c>
      <c r="I168" s="241"/>
      <c r="J168" s="240">
        <f>ROUND(I168*H168,2)</f>
        <v>0</v>
      </c>
      <c r="K168" s="238" t="s">
        <v>208</v>
      </c>
      <c r="L168" s="42"/>
      <c r="M168" s="242" t="s">
        <v>1</v>
      </c>
      <c r="N168" s="243" t="s">
        <v>37</v>
      </c>
      <c r="O168" s="89"/>
      <c r="P168" s="244">
        <f>O168*H168</f>
        <v>0</v>
      </c>
      <c r="Q168" s="244">
        <v>0</v>
      </c>
      <c r="R168" s="244">
        <f>Q168*H168</f>
        <v>0</v>
      </c>
      <c r="S168" s="244">
        <v>0</v>
      </c>
      <c r="T168" s="245">
        <f>S168*H168</f>
        <v>0</v>
      </c>
      <c r="U168" s="36"/>
      <c r="V168" s="36"/>
      <c r="W168" s="36"/>
      <c r="X168" s="36"/>
      <c r="Y168" s="36"/>
      <c r="Z168" s="36"/>
      <c r="AA168" s="36"/>
      <c r="AB168" s="36"/>
      <c r="AC168" s="36"/>
      <c r="AD168" s="36"/>
      <c r="AE168" s="36"/>
      <c r="AR168" s="246" t="s">
        <v>209</v>
      </c>
      <c r="AT168" s="246" t="s">
        <v>204</v>
      </c>
      <c r="AU168" s="246" t="s">
        <v>80</v>
      </c>
      <c r="AY168" s="15" t="s">
        <v>203</v>
      </c>
      <c r="BE168" s="247">
        <f>IF(N168="základní",J168,0)</f>
        <v>0</v>
      </c>
      <c r="BF168" s="247">
        <f>IF(N168="snížená",J168,0)</f>
        <v>0</v>
      </c>
      <c r="BG168" s="247">
        <f>IF(N168="zákl. přenesená",J168,0)</f>
        <v>0</v>
      </c>
      <c r="BH168" s="247">
        <f>IF(N168="sníž. přenesená",J168,0)</f>
        <v>0</v>
      </c>
      <c r="BI168" s="247">
        <f>IF(N168="nulová",J168,0)</f>
        <v>0</v>
      </c>
      <c r="BJ168" s="15" t="s">
        <v>80</v>
      </c>
      <c r="BK168" s="247">
        <f>ROUND(I168*H168,2)</f>
        <v>0</v>
      </c>
      <c r="BL168" s="15" t="s">
        <v>209</v>
      </c>
      <c r="BM168" s="246" t="s">
        <v>1365</v>
      </c>
    </row>
    <row r="169" s="2" customFormat="1">
      <c r="A169" s="36"/>
      <c r="B169" s="37"/>
      <c r="C169" s="38"/>
      <c r="D169" s="248" t="s">
        <v>211</v>
      </c>
      <c r="E169" s="38"/>
      <c r="F169" s="249" t="s">
        <v>1366</v>
      </c>
      <c r="G169" s="38"/>
      <c r="H169" s="38"/>
      <c r="I169" s="152"/>
      <c r="J169" s="38"/>
      <c r="K169" s="38"/>
      <c r="L169" s="42"/>
      <c r="M169" s="250"/>
      <c r="N169" s="251"/>
      <c r="O169" s="89"/>
      <c r="P169" s="89"/>
      <c r="Q169" s="89"/>
      <c r="R169" s="89"/>
      <c r="S169" s="89"/>
      <c r="T169" s="90"/>
      <c r="U169" s="36"/>
      <c r="V169" s="36"/>
      <c r="W169" s="36"/>
      <c r="X169" s="36"/>
      <c r="Y169" s="36"/>
      <c r="Z169" s="36"/>
      <c r="AA169" s="36"/>
      <c r="AB169" s="36"/>
      <c r="AC169" s="36"/>
      <c r="AD169" s="36"/>
      <c r="AE169" s="36"/>
      <c r="AT169" s="15" t="s">
        <v>211</v>
      </c>
      <c r="AU169" s="15" t="s">
        <v>80</v>
      </c>
    </row>
    <row r="170" s="13" customFormat="1">
      <c r="A170" s="13"/>
      <c r="B170" s="267"/>
      <c r="C170" s="268"/>
      <c r="D170" s="248" t="s">
        <v>213</v>
      </c>
      <c r="E170" s="269" t="s">
        <v>1</v>
      </c>
      <c r="F170" s="270" t="s">
        <v>1367</v>
      </c>
      <c r="G170" s="268"/>
      <c r="H170" s="269" t="s">
        <v>1</v>
      </c>
      <c r="I170" s="271"/>
      <c r="J170" s="268"/>
      <c r="K170" s="268"/>
      <c r="L170" s="272"/>
      <c r="M170" s="273"/>
      <c r="N170" s="274"/>
      <c r="O170" s="274"/>
      <c r="P170" s="274"/>
      <c r="Q170" s="274"/>
      <c r="R170" s="274"/>
      <c r="S170" s="274"/>
      <c r="T170" s="275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76" t="s">
        <v>213</v>
      </c>
      <c r="AU170" s="276" t="s">
        <v>80</v>
      </c>
      <c r="AV170" s="13" t="s">
        <v>80</v>
      </c>
      <c r="AW170" s="13" t="s">
        <v>29</v>
      </c>
      <c r="AX170" s="13" t="s">
        <v>72</v>
      </c>
      <c r="AY170" s="276" t="s">
        <v>203</v>
      </c>
    </row>
    <row r="171" s="13" customFormat="1">
      <c r="A171" s="13"/>
      <c r="B171" s="267"/>
      <c r="C171" s="268"/>
      <c r="D171" s="248" t="s">
        <v>213</v>
      </c>
      <c r="E171" s="269" t="s">
        <v>1</v>
      </c>
      <c r="F171" s="270" t="s">
        <v>1368</v>
      </c>
      <c r="G171" s="268"/>
      <c r="H171" s="269" t="s">
        <v>1</v>
      </c>
      <c r="I171" s="271"/>
      <c r="J171" s="268"/>
      <c r="K171" s="268"/>
      <c r="L171" s="272"/>
      <c r="M171" s="273"/>
      <c r="N171" s="274"/>
      <c r="O171" s="274"/>
      <c r="P171" s="274"/>
      <c r="Q171" s="274"/>
      <c r="R171" s="274"/>
      <c r="S171" s="274"/>
      <c r="T171" s="275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76" t="s">
        <v>213</v>
      </c>
      <c r="AU171" s="276" t="s">
        <v>80</v>
      </c>
      <c r="AV171" s="13" t="s">
        <v>80</v>
      </c>
      <c r="AW171" s="13" t="s">
        <v>29</v>
      </c>
      <c r="AX171" s="13" t="s">
        <v>72</v>
      </c>
      <c r="AY171" s="276" t="s">
        <v>203</v>
      </c>
    </row>
    <row r="172" s="13" customFormat="1">
      <c r="A172" s="13"/>
      <c r="B172" s="267"/>
      <c r="C172" s="268"/>
      <c r="D172" s="248" t="s">
        <v>213</v>
      </c>
      <c r="E172" s="269" t="s">
        <v>1</v>
      </c>
      <c r="F172" s="270" t="s">
        <v>1369</v>
      </c>
      <c r="G172" s="268"/>
      <c r="H172" s="269" t="s">
        <v>1</v>
      </c>
      <c r="I172" s="271"/>
      <c r="J172" s="268"/>
      <c r="K172" s="268"/>
      <c r="L172" s="272"/>
      <c r="M172" s="273"/>
      <c r="N172" s="274"/>
      <c r="O172" s="274"/>
      <c r="P172" s="274"/>
      <c r="Q172" s="274"/>
      <c r="R172" s="274"/>
      <c r="S172" s="274"/>
      <c r="T172" s="275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76" t="s">
        <v>213</v>
      </c>
      <c r="AU172" s="276" t="s">
        <v>80</v>
      </c>
      <c r="AV172" s="13" t="s">
        <v>80</v>
      </c>
      <c r="AW172" s="13" t="s">
        <v>29</v>
      </c>
      <c r="AX172" s="13" t="s">
        <v>72</v>
      </c>
      <c r="AY172" s="276" t="s">
        <v>203</v>
      </c>
    </row>
    <row r="173" s="13" customFormat="1">
      <c r="A173" s="13"/>
      <c r="B173" s="267"/>
      <c r="C173" s="268"/>
      <c r="D173" s="248" t="s">
        <v>213</v>
      </c>
      <c r="E173" s="269" t="s">
        <v>1</v>
      </c>
      <c r="F173" s="270" t="s">
        <v>1370</v>
      </c>
      <c r="G173" s="268"/>
      <c r="H173" s="269" t="s">
        <v>1</v>
      </c>
      <c r="I173" s="271"/>
      <c r="J173" s="268"/>
      <c r="K173" s="268"/>
      <c r="L173" s="272"/>
      <c r="M173" s="273"/>
      <c r="N173" s="274"/>
      <c r="O173" s="274"/>
      <c r="P173" s="274"/>
      <c r="Q173" s="274"/>
      <c r="R173" s="274"/>
      <c r="S173" s="274"/>
      <c r="T173" s="275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76" t="s">
        <v>213</v>
      </c>
      <c r="AU173" s="276" t="s">
        <v>80</v>
      </c>
      <c r="AV173" s="13" t="s">
        <v>80</v>
      </c>
      <c r="AW173" s="13" t="s">
        <v>29</v>
      </c>
      <c r="AX173" s="13" t="s">
        <v>72</v>
      </c>
      <c r="AY173" s="276" t="s">
        <v>203</v>
      </c>
    </row>
    <row r="174" s="13" customFormat="1">
      <c r="A174" s="13"/>
      <c r="B174" s="267"/>
      <c r="C174" s="268"/>
      <c r="D174" s="248" t="s">
        <v>213</v>
      </c>
      <c r="E174" s="269" t="s">
        <v>1</v>
      </c>
      <c r="F174" s="270" t="s">
        <v>1371</v>
      </c>
      <c r="G174" s="268"/>
      <c r="H174" s="269" t="s">
        <v>1</v>
      </c>
      <c r="I174" s="271"/>
      <c r="J174" s="268"/>
      <c r="K174" s="268"/>
      <c r="L174" s="272"/>
      <c r="M174" s="273"/>
      <c r="N174" s="274"/>
      <c r="O174" s="274"/>
      <c r="P174" s="274"/>
      <c r="Q174" s="274"/>
      <c r="R174" s="274"/>
      <c r="S174" s="274"/>
      <c r="T174" s="275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76" t="s">
        <v>213</v>
      </c>
      <c r="AU174" s="276" t="s">
        <v>80</v>
      </c>
      <c r="AV174" s="13" t="s">
        <v>80</v>
      </c>
      <c r="AW174" s="13" t="s">
        <v>29</v>
      </c>
      <c r="AX174" s="13" t="s">
        <v>72</v>
      </c>
      <c r="AY174" s="276" t="s">
        <v>203</v>
      </c>
    </row>
    <row r="175" s="13" customFormat="1">
      <c r="A175" s="13"/>
      <c r="B175" s="267"/>
      <c r="C175" s="268"/>
      <c r="D175" s="248" t="s">
        <v>213</v>
      </c>
      <c r="E175" s="269" t="s">
        <v>1</v>
      </c>
      <c r="F175" s="270" t="s">
        <v>1372</v>
      </c>
      <c r="G175" s="268"/>
      <c r="H175" s="269" t="s">
        <v>1</v>
      </c>
      <c r="I175" s="271"/>
      <c r="J175" s="268"/>
      <c r="K175" s="268"/>
      <c r="L175" s="272"/>
      <c r="M175" s="273"/>
      <c r="N175" s="274"/>
      <c r="O175" s="274"/>
      <c r="P175" s="274"/>
      <c r="Q175" s="274"/>
      <c r="R175" s="274"/>
      <c r="S175" s="274"/>
      <c r="T175" s="275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76" t="s">
        <v>213</v>
      </c>
      <c r="AU175" s="276" t="s">
        <v>80</v>
      </c>
      <c r="AV175" s="13" t="s">
        <v>80</v>
      </c>
      <c r="AW175" s="13" t="s">
        <v>29</v>
      </c>
      <c r="AX175" s="13" t="s">
        <v>72</v>
      </c>
      <c r="AY175" s="276" t="s">
        <v>203</v>
      </c>
    </row>
    <row r="176" s="13" customFormat="1">
      <c r="A176" s="13"/>
      <c r="B176" s="267"/>
      <c r="C176" s="268"/>
      <c r="D176" s="248" t="s">
        <v>213</v>
      </c>
      <c r="E176" s="269" t="s">
        <v>1</v>
      </c>
      <c r="F176" s="270" t="s">
        <v>1373</v>
      </c>
      <c r="G176" s="268"/>
      <c r="H176" s="269" t="s">
        <v>1</v>
      </c>
      <c r="I176" s="271"/>
      <c r="J176" s="268"/>
      <c r="K176" s="268"/>
      <c r="L176" s="272"/>
      <c r="M176" s="273"/>
      <c r="N176" s="274"/>
      <c r="O176" s="274"/>
      <c r="P176" s="274"/>
      <c r="Q176" s="274"/>
      <c r="R176" s="274"/>
      <c r="S176" s="274"/>
      <c r="T176" s="275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76" t="s">
        <v>213</v>
      </c>
      <c r="AU176" s="276" t="s">
        <v>80</v>
      </c>
      <c r="AV176" s="13" t="s">
        <v>80</v>
      </c>
      <c r="AW176" s="13" t="s">
        <v>29</v>
      </c>
      <c r="AX176" s="13" t="s">
        <v>72</v>
      </c>
      <c r="AY176" s="276" t="s">
        <v>203</v>
      </c>
    </row>
    <row r="177" s="13" customFormat="1">
      <c r="A177" s="13"/>
      <c r="B177" s="267"/>
      <c r="C177" s="268"/>
      <c r="D177" s="248" t="s">
        <v>213</v>
      </c>
      <c r="E177" s="269" t="s">
        <v>1</v>
      </c>
      <c r="F177" s="270" t="s">
        <v>1374</v>
      </c>
      <c r="G177" s="268"/>
      <c r="H177" s="269" t="s">
        <v>1</v>
      </c>
      <c r="I177" s="271"/>
      <c r="J177" s="268"/>
      <c r="K177" s="268"/>
      <c r="L177" s="272"/>
      <c r="M177" s="273"/>
      <c r="N177" s="274"/>
      <c r="O177" s="274"/>
      <c r="P177" s="274"/>
      <c r="Q177" s="274"/>
      <c r="R177" s="274"/>
      <c r="S177" s="274"/>
      <c r="T177" s="275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76" t="s">
        <v>213</v>
      </c>
      <c r="AU177" s="276" t="s">
        <v>80</v>
      </c>
      <c r="AV177" s="13" t="s">
        <v>80</v>
      </c>
      <c r="AW177" s="13" t="s">
        <v>29</v>
      </c>
      <c r="AX177" s="13" t="s">
        <v>72</v>
      </c>
      <c r="AY177" s="276" t="s">
        <v>203</v>
      </c>
    </row>
    <row r="178" s="13" customFormat="1">
      <c r="A178" s="13"/>
      <c r="B178" s="267"/>
      <c r="C178" s="268"/>
      <c r="D178" s="248" t="s">
        <v>213</v>
      </c>
      <c r="E178" s="269" t="s">
        <v>1</v>
      </c>
      <c r="F178" s="270" t="s">
        <v>1375</v>
      </c>
      <c r="G178" s="268"/>
      <c r="H178" s="269" t="s">
        <v>1</v>
      </c>
      <c r="I178" s="271"/>
      <c r="J178" s="268"/>
      <c r="K178" s="268"/>
      <c r="L178" s="272"/>
      <c r="M178" s="273"/>
      <c r="N178" s="274"/>
      <c r="O178" s="274"/>
      <c r="P178" s="274"/>
      <c r="Q178" s="274"/>
      <c r="R178" s="274"/>
      <c r="S178" s="274"/>
      <c r="T178" s="275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76" t="s">
        <v>213</v>
      </c>
      <c r="AU178" s="276" t="s">
        <v>80</v>
      </c>
      <c r="AV178" s="13" t="s">
        <v>80</v>
      </c>
      <c r="AW178" s="13" t="s">
        <v>29</v>
      </c>
      <c r="AX178" s="13" t="s">
        <v>72</v>
      </c>
      <c r="AY178" s="276" t="s">
        <v>203</v>
      </c>
    </row>
    <row r="179" s="12" customFormat="1">
      <c r="A179" s="12"/>
      <c r="B179" s="252"/>
      <c r="C179" s="253"/>
      <c r="D179" s="248" t="s">
        <v>213</v>
      </c>
      <c r="E179" s="254" t="s">
        <v>220</v>
      </c>
      <c r="F179" s="255" t="s">
        <v>1376</v>
      </c>
      <c r="G179" s="253"/>
      <c r="H179" s="256">
        <v>2213.8600000000001</v>
      </c>
      <c r="I179" s="257"/>
      <c r="J179" s="253"/>
      <c r="K179" s="253"/>
      <c r="L179" s="258"/>
      <c r="M179" s="259"/>
      <c r="N179" s="260"/>
      <c r="O179" s="260"/>
      <c r="P179" s="260"/>
      <c r="Q179" s="260"/>
      <c r="R179" s="260"/>
      <c r="S179" s="260"/>
      <c r="T179" s="261"/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T179" s="262" t="s">
        <v>213</v>
      </c>
      <c r="AU179" s="262" t="s">
        <v>80</v>
      </c>
      <c r="AV179" s="12" t="s">
        <v>95</v>
      </c>
      <c r="AW179" s="12" t="s">
        <v>29</v>
      </c>
      <c r="AX179" s="12" t="s">
        <v>80</v>
      </c>
      <c r="AY179" s="262" t="s">
        <v>203</v>
      </c>
    </row>
    <row r="180" s="2" customFormat="1" ht="16.5" customHeight="1">
      <c r="A180" s="36"/>
      <c r="B180" s="37"/>
      <c r="C180" s="236" t="s">
        <v>355</v>
      </c>
      <c r="D180" s="236" t="s">
        <v>204</v>
      </c>
      <c r="E180" s="237" t="s">
        <v>1377</v>
      </c>
      <c r="F180" s="238" t="s">
        <v>1378</v>
      </c>
      <c r="G180" s="239" t="s">
        <v>267</v>
      </c>
      <c r="H180" s="240">
        <v>2213.8600000000001</v>
      </c>
      <c r="I180" s="241"/>
      <c r="J180" s="240">
        <f>ROUND(I180*H180,2)</f>
        <v>0</v>
      </c>
      <c r="K180" s="238" t="s">
        <v>208</v>
      </c>
      <c r="L180" s="42"/>
      <c r="M180" s="242" t="s">
        <v>1</v>
      </c>
      <c r="N180" s="243" t="s">
        <v>37</v>
      </c>
      <c r="O180" s="89"/>
      <c r="P180" s="244">
        <f>O180*H180</f>
        <v>0</v>
      </c>
      <c r="Q180" s="244">
        <v>0</v>
      </c>
      <c r="R180" s="244">
        <f>Q180*H180</f>
        <v>0</v>
      </c>
      <c r="S180" s="244">
        <v>0</v>
      </c>
      <c r="T180" s="245">
        <f>S180*H180</f>
        <v>0</v>
      </c>
      <c r="U180" s="36"/>
      <c r="V180" s="36"/>
      <c r="W180" s="36"/>
      <c r="X180" s="36"/>
      <c r="Y180" s="36"/>
      <c r="Z180" s="36"/>
      <c r="AA180" s="36"/>
      <c r="AB180" s="36"/>
      <c r="AC180" s="36"/>
      <c r="AD180" s="36"/>
      <c r="AE180" s="36"/>
      <c r="AR180" s="246" t="s">
        <v>209</v>
      </c>
      <c r="AT180" s="246" t="s">
        <v>204</v>
      </c>
      <c r="AU180" s="246" t="s">
        <v>80</v>
      </c>
      <c r="AY180" s="15" t="s">
        <v>203</v>
      </c>
      <c r="BE180" s="247">
        <f>IF(N180="základní",J180,0)</f>
        <v>0</v>
      </c>
      <c r="BF180" s="247">
        <f>IF(N180="snížená",J180,0)</f>
        <v>0</v>
      </c>
      <c r="BG180" s="247">
        <f>IF(N180="zákl. přenesená",J180,0)</f>
        <v>0</v>
      </c>
      <c r="BH180" s="247">
        <f>IF(N180="sníž. přenesená",J180,0)</f>
        <v>0</v>
      </c>
      <c r="BI180" s="247">
        <f>IF(N180="nulová",J180,0)</f>
        <v>0</v>
      </c>
      <c r="BJ180" s="15" t="s">
        <v>80</v>
      </c>
      <c r="BK180" s="247">
        <f>ROUND(I180*H180,2)</f>
        <v>0</v>
      </c>
      <c r="BL180" s="15" t="s">
        <v>209</v>
      </c>
      <c r="BM180" s="246" t="s">
        <v>1379</v>
      </c>
    </row>
    <row r="181" s="2" customFormat="1">
      <c r="A181" s="36"/>
      <c r="B181" s="37"/>
      <c r="C181" s="38"/>
      <c r="D181" s="248" t="s">
        <v>211</v>
      </c>
      <c r="E181" s="38"/>
      <c r="F181" s="249" t="s">
        <v>1366</v>
      </c>
      <c r="G181" s="38"/>
      <c r="H181" s="38"/>
      <c r="I181" s="152"/>
      <c r="J181" s="38"/>
      <c r="K181" s="38"/>
      <c r="L181" s="42"/>
      <c r="M181" s="250"/>
      <c r="N181" s="251"/>
      <c r="O181" s="89"/>
      <c r="P181" s="89"/>
      <c r="Q181" s="89"/>
      <c r="R181" s="89"/>
      <c r="S181" s="89"/>
      <c r="T181" s="90"/>
      <c r="U181" s="36"/>
      <c r="V181" s="36"/>
      <c r="W181" s="36"/>
      <c r="X181" s="36"/>
      <c r="Y181" s="36"/>
      <c r="Z181" s="36"/>
      <c r="AA181" s="36"/>
      <c r="AB181" s="36"/>
      <c r="AC181" s="36"/>
      <c r="AD181" s="36"/>
      <c r="AE181" s="36"/>
      <c r="AT181" s="15" t="s">
        <v>211</v>
      </c>
      <c r="AU181" s="15" t="s">
        <v>80</v>
      </c>
    </row>
    <row r="182" s="13" customFormat="1">
      <c r="A182" s="13"/>
      <c r="B182" s="267"/>
      <c r="C182" s="268"/>
      <c r="D182" s="248" t="s">
        <v>213</v>
      </c>
      <c r="E182" s="269" t="s">
        <v>1</v>
      </c>
      <c r="F182" s="270" t="s">
        <v>1367</v>
      </c>
      <c r="G182" s="268"/>
      <c r="H182" s="269" t="s">
        <v>1</v>
      </c>
      <c r="I182" s="271"/>
      <c r="J182" s="268"/>
      <c r="K182" s="268"/>
      <c r="L182" s="272"/>
      <c r="M182" s="273"/>
      <c r="N182" s="274"/>
      <c r="O182" s="274"/>
      <c r="P182" s="274"/>
      <c r="Q182" s="274"/>
      <c r="R182" s="274"/>
      <c r="S182" s="274"/>
      <c r="T182" s="275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76" t="s">
        <v>213</v>
      </c>
      <c r="AU182" s="276" t="s">
        <v>80</v>
      </c>
      <c r="AV182" s="13" t="s">
        <v>80</v>
      </c>
      <c r="AW182" s="13" t="s">
        <v>29</v>
      </c>
      <c r="AX182" s="13" t="s">
        <v>72</v>
      </c>
      <c r="AY182" s="276" t="s">
        <v>203</v>
      </c>
    </row>
    <row r="183" s="13" customFormat="1">
      <c r="A183" s="13"/>
      <c r="B183" s="267"/>
      <c r="C183" s="268"/>
      <c r="D183" s="248" t="s">
        <v>213</v>
      </c>
      <c r="E183" s="269" t="s">
        <v>1</v>
      </c>
      <c r="F183" s="270" t="s">
        <v>1368</v>
      </c>
      <c r="G183" s="268"/>
      <c r="H183" s="269" t="s">
        <v>1</v>
      </c>
      <c r="I183" s="271"/>
      <c r="J183" s="268"/>
      <c r="K183" s="268"/>
      <c r="L183" s="272"/>
      <c r="M183" s="273"/>
      <c r="N183" s="274"/>
      <c r="O183" s="274"/>
      <c r="P183" s="274"/>
      <c r="Q183" s="274"/>
      <c r="R183" s="274"/>
      <c r="S183" s="274"/>
      <c r="T183" s="275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76" t="s">
        <v>213</v>
      </c>
      <c r="AU183" s="276" t="s">
        <v>80</v>
      </c>
      <c r="AV183" s="13" t="s">
        <v>80</v>
      </c>
      <c r="AW183" s="13" t="s">
        <v>29</v>
      </c>
      <c r="AX183" s="13" t="s">
        <v>72</v>
      </c>
      <c r="AY183" s="276" t="s">
        <v>203</v>
      </c>
    </row>
    <row r="184" s="13" customFormat="1">
      <c r="A184" s="13"/>
      <c r="B184" s="267"/>
      <c r="C184" s="268"/>
      <c r="D184" s="248" t="s">
        <v>213</v>
      </c>
      <c r="E184" s="269" t="s">
        <v>1</v>
      </c>
      <c r="F184" s="270" t="s">
        <v>1369</v>
      </c>
      <c r="G184" s="268"/>
      <c r="H184" s="269" t="s">
        <v>1</v>
      </c>
      <c r="I184" s="271"/>
      <c r="J184" s="268"/>
      <c r="K184" s="268"/>
      <c r="L184" s="272"/>
      <c r="M184" s="273"/>
      <c r="N184" s="274"/>
      <c r="O184" s="274"/>
      <c r="P184" s="274"/>
      <c r="Q184" s="274"/>
      <c r="R184" s="274"/>
      <c r="S184" s="274"/>
      <c r="T184" s="275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76" t="s">
        <v>213</v>
      </c>
      <c r="AU184" s="276" t="s">
        <v>80</v>
      </c>
      <c r="AV184" s="13" t="s">
        <v>80</v>
      </c>
      <c r="AW184" s="13" t="s">
        <v>29</v>
      </c>
      <c r="AX184" s="13" t="s">
        <v>72</v>
      </c>
      <c r="AY184" s="276" t="s">
        <v>203</v>
      </c>
    </row>
    <row r="185" s="13" customFormat="1">
      <c r="A185" s="13"/>
      <c r="B185" s="267"/>
      <c r="C185" s="268"/>
      <c r="D185" s="248" t="s">
        <v>213</v>
      </c>
      <c r="E185" s="269" t="s">
        <v>1</v>
      </c>
      <c r="F185" s="270" t="s">
        <v>1370</v>
      </c>
      <c r="G185" s="268"/>
      <c r="H185" s="269" t="s">
        <v>1</v>
      </c>
      <c r="I185" s="271"/>
      <c r="J185" s="268"/>
      <c r="K185" s="268"/>
      <c r="L185" s="272"/>
      <c r="M185" s="273"/>
      <c r="N185" s="274"/>
      <c r="O185" s="274"/>
      <c r="P185" s="274"/>
      <c r="Q185" s="274"/>
      <c r="R185" s="274"/>
      <c r="S185" s="274"/>
      <c r="T185" s="275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76" t="s">
        <v>213</v>
      </c>
      <c r="AU185" s="276" t="s">
        <v>80</v>
      </c>
      <c r="AV185" s="13" t="s">
        <v>80</v>
      </c>
      <c r="AW185" s="13" t="s">
        <v>29</v>
      </c>
      <c r="AX185" s="13" t="s">
        <v>72</v>
      </c>
      <c r="AY185" s="276" t="s">
        <v>203</v>
      </c>
    </row>
    <row r="186" s="13" customFormat="1">
      <c r="A186" s="13"/>
      <c r="B186" s="267"/>
      <c r="C186" s="268"/>
      <c r="D186" s="248" t="s">
        <v>213</v>
      </c>
      <c r="E186" s="269" t="s">
        <v>1</v>
      </c>
      <c r="F186" s="270" t="s">
        <v>1371</v>
      </c>
      <c r="G186" s="268"/>
      <c r="H186" s="269" t="s">
        <v>1</v>
      </c>
      <c r="I186" s="271"/>
      <c r="J186" s="268"/>
      <c r="K186" s="268"/>
      <c r="L186" s="272"/>
      <c r="M186" s="273"/>
      <c r="N186" s="274"/>
      <c r="O186" s="274"/>
      <c r="P186" s="274"/>
      <c r="Q186" s="274"/>
      <c r="R186" s="274"/>
      <c r="S186" s="274"/>
      <c r="T186" s="275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76" t="s">
        <v>213</v>
      </c>
      <c r="AU186" s="276" t="s">
        <v>80</v>
      </c>
      <c r="AV186" s="13" t="s">
        <v>80</v>
      </c>
      <c r="AW186" s="13" t="s">
        <v>29</v>
      </c>
      <c r="AX186" s="13" t="s">
        <v>72</v>
      </c>
      <c r="AY186" s="276" t="s">
        <v>203</v>
      </c>
    </row>
    <row r="187" s="13" customFormat="1">
      <c r="A187" s="13"/>
      <c r="B187" s="267"/>
      <c r="C187" s="268"/>
      <c r="D187" s="248" t="s">
        <v>213</v>
      </c>
      <c r="E187" s="269" t="s">
        <v>1</v>
      </c>
      <c r="F187" s="270" t="s">
        <v>1372</v>
      </c>
      <c r="G187" s="268"/>
      <c r="H187" s="269" t="s">
        <v>1</v>
      </c>
      <c r="I187" s="271"/>
      <c r="J187" s="268"/>
      <c r="K187" s="268"/>
      <c r="L187" s="272"/>
      <c r="M187" s="273"/>
      <c r="N187" s="274"/>
      <c r="O187" s="274"/>
      <c r="P187" s="274"/>
      <c r="Q187" s="274"/>
      <c r="R187" s="274"/>
      <c r="S187" s="274"/>
      <c r="T187" s="275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76" t="s">
        <v>213</v>
      </c>
      <c r="AU187" s="276" t="s">
        <v>80</v>
      </c>
      <c r="AV187" s="13" t="s">
        <v>80</v>
      </c>
      <c r="AW187" s="13" t="s">
        <v>29</v>
      </c>
      <c r="AX187" s="13" t="s">
        <v>72</v>
      </c>
      <c r="AY187" s="276" t="s">
        <v>203</v>
      </c>
    </row>
    <row r="188" s="13" customFormat="1">
      <c r="A188" s="13"/>
      <c r="B188" s="267"/>
      <c r="C188" s="268"/>
      <c r="D188" s="248" t="s">
        <v>213</v>
      </c>
      <c r="E188" s="269" t="s">
        <v>1</v>
      </c>
      <c r="F188" s="270" t="s">
        <v>1373</v>
      </c>
      <c r="G188" s="268"/>
      <c r="H188" s="269" t="s">
        <v>1</v>
      </c>
      <c r="I188" s="271"/>
      <c r="J188" s="268"/>
      <c r="K188" s="268"/>
      <c r="L188" s="272"/>
      <c r="M188" s="273"/>
      <c r="N188" s="274"/>
      <c r="O188" s="274"/>
      <c r="P188" s="274"/>
      <c r="Q188" s="274"/>
      <c r="R188" s="274"/>
      <c r="S188" s="274"/>
      <c r="T188" s="275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76" t="s">
        <v>213</v>
      </c>
      <c r="AU188" s="276" t="s">
        <v>80</v>
      </c>
      <c r="AV188" s="13" t="s">
        <v>80</v>
      </c>
      <c r="AW188" s="13" t="s">
        <v>29</v>
      </c>
      <c r="AX188" s="13" t="s">
        <v>72</v>
      </c>
      <c r="AY188" s="276" t="s">
        <v>203</v>
      </c>
    </row>
    <row r="189" s="13" customFormat="1">
      <c r="A189" s="13"/>
      <c r="B189" s="267"/>
      <c r="C189" s="268"/>
      <c r="D189" s="248" t="s">
        <v>213</v>
      </c>
      <c r="E189" s="269" t="s">
        <v>1</v>
      </c>
      <c r="F189" s="270" t="s">
        <v>1374</v>
      </c>
      <c r="G189" s="268"/>
      <c r="H189" s="269" t="s">
        <v>1</v>
      </c>
      <c r="I189" s="271"/>
      <c r="J189" s="268"/>
      <c r="K189" s="268"/>
      <c r="L189" s="272"/>
      <c r="M189" s="273"/>
      <c r="N189" s="274"/>
      <c r="O189" s="274"/>
      <c r="P189" s="274"/>
      <c r="Q189" s="274"/>
      <c r="R189" s="274"/>
      <c r="S189" s="274"/>
      <c r="T189" s="275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76" t="s">
        <v>213</v>
      </c>
      <c r="AU189" s="276" t="s">
        <v>80</v>
      </c>
      <c r="AV189" s="13" t="s">
        <v>80</v>
      </c>
      <c r="AW189" s="13" t="s">
        <v>29</v>
      </c>
      <c r="AX189" s="13" t="s">
        <v>72</v>
      </c>
      <c r="AY189" s="276" t="s">
        <v>203</v>
      </c>
    </row>
    <row r="190" s="13" customFormat="1">
      <c r="A190" s="13"/>
      <c r="B190" s="267"/>
      <c r="C190" s="268"/>
      <c r="D190" s="248" t="s">
        <v>213</v>
      </c>
      <c r="E190" s="269" t="s">
        <v>1</v>
      </c>
      <c r="F190" s="270" t="s">
        <v>1375</v>
      </c>
      <c r="G190" s="268"/>
      <c r="H190" s="269" t="s">
        <v>1</v>
      </c>
      <c r="I190" s="271"/>
      <c r="J190" s="268"/>
      <c r="K190" s="268"/>
      <c r="L190" s="272"/>
      <c r="M190" s="273"/>
      <c r="N190" s="274"/>
      <c r="O190" s="274"/>
      <c r="P190" s="274"/>
      <c r="Q190" s="274"/>
      <c r="R190" s="274"/>
      <c r="S190" s="274"/>
      <c r="T190" s="275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76" t="s">
        <v>213</v>
      </c>
      <c r="AU190" s="276" t="s">
        <v>80</v>
      </c>
      <c r="AV190" s="13" t="s">
        <v>80</v>
      </c>
      <c r="AW190" s="13" t="s">
        <v>29</v>
      </c>
      <c r="AX190" s="13" t="s">
        <v>72</v>
      </c>
      <c r="AY190" s="276" t="s">
        <v>203</v>
      </c>
    </row>
    <row r="191" s="12" customFormat="1">
      <c r="A191" s="12"/>
      <c r="B191" s="252"/>
      <c r="C191" s="253"/>
      <c r="D191" s="248" t="s">
        <v>213</v>
      </c>
      <c r="E191" s="254" t="s">
        <v>345</v>
      </c>
      <c r="F191" s="255" t="s">
        <v>1376</v>
      </c>
      <c r="G191" s="253"/>
      <c r="H191" s="256">
        <v>2213.8600000000001</v>
      </c>
      <c r="I191" s="257"/>
      <c r="J191" s="253"/>
      <c r="K191" s="253"/>
      <c r="L191" s="258"/>
      <c r="M191" s="263"/>
      <c r="N191" s="264"/>
      <c r="O191" s="264"/>
      <c r="P191" s="264"/>
      <c r="Q191" s="264"/>
      <c r="R191" s="264"/>
      <c r="S191" s="264"/>
      <c r="T191" s="265"/>
      <c r="U191" s="12"/>
      <c r="V191" s="12"/>
      <c r="W191" s="12"/>
      <c r="X191" s="12"/>
      <c r="Y191" s="12"/>
      <c r="Z191" s="12"/>
      <c r="AA191" s="12"/>
      <c r="AB191" s="12"/>
      <c r="AC191" s="12"/>
      <c r="AD191" s="12"/>
      <c r="AE191" s="12"/>
      <c r="AT191" s="262" t="s">
        <v>213</v>
      </c>
      <c r="AU191" s="262" t="s">
        <v>80</v>
      </c>
      <c r="AV191" s="12" t="s">
        <v>95</v>
      </c>
      <c r="AW191" s="12" t="s">
        <v>29</v>
      </c>
      <c r="AX191" s="12" t="s">
        <v>80</v>
      </c>
      <c r="AY191" s="262" t="s">
        <v>203</v>
      </c>
    </row>
    <row r="192" s="2" customFormat="1" ht="6.96" customHeight="1">
      <c r="A192" s="36"/>
      <c r="B192" s="64"/>
      <c r="C192" s="65"/>
      <c r="D192" s="65"/>
      <c r="E192" s="65"/>
      <c r="F192" s="65"/>
      <c r="G192" s="65"/>
      <c r="H192" s="65"/>
      <c r="I192" s="193"/>
      <c r="J192" s="65"/>
      <c r="K192" s="65"/>
      <c r="L192" s="42"/>
      <c r="M192" s="36"/>
      <c r="O192" s="36"/>
      <c r="P192" s="36"/>
      <c r="Q192" s="36"/>
      <c r="R192" s="36"/>
      <c r="S192" s="36"/>
      <c r="T192" s="36"/>
      <c r="U192" s="36"/>
      <c r="V192" s="36"/>
      <c r="W192" s="36"/>
      <c r="X192" s="36"/>
      <c r="Y192" s="36"/>
      <c r="Z192" s="36"/>
      <c r="AA192" s="36"/>
      <c r="AB192" s="36"/>
      <c r="AC192" s="36"/>
      <c r="AD192" s="36"/>
      <c r="AE192" s="36"/>
    </row>
  </sheetData>
  <sheetProtection sheet="1" autoFilter="0" formatColumns="0" formatRows="0" objects="1" scenarios="1" spinCount="100000" saltValue="BIecpIAYd5yKl9tYc04JRDzKoSJgnbebaUDM/P+dZhTp6yGN/Lay8xM5RsYQ79PSudienC45wMSsNoA2yq7tqA==" hashValue="MojbD/aLJ044ppFrFNsNsQoUZCe9ZWw2HJy5n/5YhUFKVcwftOCyioYjsFz8v7yR4FffC9yTXSR7/9ab+257yg==" algorithmName="SHA-512" password="CC35"/>
  <autoFilter ref="C117:K191"/>
  <mergeCells count="9">
    <mergeCell ref="E7:H7"/>
    <mergeCell ref="E9:H9"/>
    <mergeCell ref="E18:H18"/>
    <mergeCell ref="E27:H27"/>
    <mergeCell ref="E85:H85"/>
    <mergeCell ref="E87:H87"/>
    <mergeCell ref="E108:H108"/>
    <mergeCell ref="E110:H110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style="1" customWidth="1"/>
    <col min="2" max="2" width="1.67" style="1" customWidth="1"/>
    <col min="3" max="3" width="4.17" style="1" customWidth="1"/>
    <col min="4" max="4" width="4.33" style="1" customWidth="1"/>
    <col min="5" max="5" width="17.17" style="1" customWidth="1"/>
    <col min="6" max="6" width="100.83" style="1" customWidth="1"/>
    <col min="7" max="7" width="7" style="1" customWidth="1"/>
    <col min="8" max="8" width="11.5" style="1" customWidth="1"/>
    <col min="9" max="9" width="20.17" style="144" customWidth="1"/>
    <col min="10" max="10" width="20.17" style="1" customWidth="1"/>
    <col min="11" max="11" width="20.17" style="1" customWidth="1"/>
    <col min="12" max="12" width="9.33" style="1" customWidth="1"/>
    <col min="13" max="13" width="10.83" style="1" hidden="1" customWidth="1"/>
    <col min="14" max="14" width="9.33" style="1" hidden="1"/>
    <col min="15" max="15" width="14.17" style="1" hidden="1" customWidth="1"/>
    <col min="16" max="16" width="14.17" style="1" hidden="1" customWidth="1"/>
    <col min="17" max="17" width="14.17" style="1" hidden="1" customWidth="1"/>
    <col min="18" max="18" width="14.17" style="1" hidden="1" customWidth="1"/>
    <col min="19" max="19" width="14.17" style="1" hidden="1" customWidth="1"/>
    <col min="20" max="20" width="14.17" style="1" hidden="1" customWidth="1"/>
    <col min="21" max="21" width="16.33" style="1" hidden="1" customWidth="1"/>
    <col min="22" max="22" width="12.33" style="1" customWidth="1"/>
    <col min="23" max="23" width="16.33" style="1" customWidth="1"/>
    <col min="24" max="24" width="12.33" style="1" customWidth="1"/>
    <col min="25" max="25" width="15" style="1" customWidth="1"/>
    <col min="26" max="26" width="11" style="1" customWidth="1"/>
    <col min="27" max="27" width="15" style="1" customWidth="1"/>
    <col min="28" max="28" width="16.33" style="1" customWidth="1"/>
    <col min="29" max="29" width="11" style="1" customWidth="1"/>
    <col min="30" max="30" width="15" style="1" customWidth="1"/>
    <col min="31" max="31" width="16.33" style="1" customWidth="1"/>
    <col min="44" max="44" width="9.33" style="1" hidden="1"/>
    <col min="45" max="45" width="9.33" style="1" hidden="1"/>
    <col min="46" max="46" width="9.33" style="1" hidden="1"/>
    <col min="47" max="47" width="9.33" style="1" hidden="1"/>
    <col min="48" max="48" width="9.33" style="1" hidden="1"/>
    <col min="49" max="49" width="9.33" style="1" hidden="1"/>
    <col min="50" max="50" width="9.33" style="1" hidden="1"/>
    <col min="51" max="51" width="9.33" style="1" hidden="1"/>
    <col min="52" max="52" width="9.33" style="1" hidden="1"/>
    <col min="53" max="53" width="9.33" style="1" hidden="1"/>
    <col min="54" max="54" width="9.33" style="1" hidden="1"/>
    <col min="55" max="55" width="9.33" style="1" hidden="1"/>
    <col min="56" max="56" width="9.33" style="1" hidden="1"/>
    <col min="57" max="57" width="9.33" style="1" hidden="1"/>
    <col min="58" max="58" width="9.33" style="1" hidden="1"/>
    <col min="59" max="59" width="9.33" style="1" hidden="1"/>
    <col min="60" max="60" width="9.33" style="1" hidden="1"/>
    <col min="61" max="61" width="9.33" style="1" hidden="1"/>
    <col min="62" max="62" width="9.33" style="1" hidden="1"/>
    <col min="63" max="63" width="9.33" style="1" hidden="1"/>
    <col min="64" max="64" width="9.33" style="1" hidden="1"/>
    <col min="65" max="65" width="9.33" style="1" hidden="1"/>
  </cols>
  <sheetData>
    <row r="2" s="1" customFormat="1" ht="36.96" customHeight="1">
      <c r="I2" s="144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150</v>
      </c>
    </row>
    <row r="3" s="1" customFormat="1" ht="6.96" customHeight="1">
      <c r="B3" s="145"/>
      <c r="C3" s="146"/>
      <c r="D3" s="146"/>
      <c r="E3" s="146"/>
      <c r="F3" s="146"/>
      <c r="G3" s="146"/>
      <c r="H3" s="146"/>
      <c r="I3" s="147"/>
      <c r="J3" s="146"/>
      <c r="K3" s="146"/>
      <c r="L3" s="18"/>
      <c r="AT3" s="15" t="s">
        <v>82</v>
      </c>
    </row>
    <row r="4" s="1" customFormat="1" ht="24.96" customHeight="1">
      <c r="B4" s="18"/>
      <c r="D4" s="148" t="s">
        <v>177</v>
      </c>
      <c r="I4" s="144"/>
      <c r="L4" s="18"/>
      <c r="M4" s="149" t="s">
        <v>10</v>
      </c>
      <c r="AT4" s="15" t="s">
        <v>4</v>
      </c>
    </row>
    <row r="5" s="1" customFormat="1" ht="6.96" customHeight="1">
      <c r="B5" s="18"/>
      <c r="I5" s="144"/>
      <c r="L5" s="18"/>
    </row>
    <row r="6" s="1" customFormat="1" ht="12" customHeight="1">
      <c r="B6" s="18"/>
      <c r="D6" s="150" t="s">
        <v>15</v>
      </c>
      <c r="I6" s="144"/>
      <c r="L6" s="18"/>
    </row>
    <row r="7" s="1" customFormat="1" ht="16.5" customHeight="1">
      <c r="B7" s="18"/>
      <c r="E7" s="151" t="str">
        <f>'Rekapitulace stavby'!K6</f>
        <v>,,Úprava projektové dokumentace na stavbu Modernizace silnice II/298 Býšť - hranice kraje, km 9,700</v>
      </c>
      <c r="F7" s="150"/>
      <c r="G7" s="150"/>
      <c r="H7" s="150"/>
      <c r="I7" s="144"/>
      <c r="L7" s="18"/>
    </row>
    <row r="8" s="2" customFormat="1" ht="12" customHeight="1">
      <c r="A8" s="36"/>
      <c r="B8" s="42"/>
      <c r="C8" s="36"/>
      <c r="D8" s="150" t="s">
        <v>178</v>
      </c>
      <c r="E8" s="36"/>
      <c r="F8" s="36"/>
      <c r="G8" s="36"/>
      <c r="H8" s="36"/>
      <c r="I8" s="152"/>
      <c r="J8" s="36"/>
      <c r="K8" s="36"/>
      <c r="L8" s="61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6.5" customHeight="1">
      <c r="A9" s="36"/>
      <c r="B9" s="42"/>
      <c r="C9" s="36"/>
      <c r="D9" s="36"/>
      <c r="E9" s="153" t="s">
        <v>1380</v>
      </c>
      <c r="F9" s="36"/>
      <c r="G9" s="36"/>
      <c r="H9" s="36"/>
      <c r="I9" s="152"/>
      <c r="J9" s="36"/>
      <c r="K9" s="36"/>
      <c r="L9" s="61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42"/>
      <c r="C10" s="36"/>
      <c r="D10" s="36"/>
      <c r="E10" s="36"/>
      <c r="F10" s="36"/>
      <c r="G10" s="36"/>
      <c r="H10" s="36"/>
      <c r="I10" s="152"/>
      <c r="J10" s="36"/>
      <c r="K10" s="36"/>
      <c r="L10" s="61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42"/>
      <c r="C11" s="36"/>
      <c r="D11" s="150" t="s">
        <v>17</v>
      </c>
      <c r="E11" s="36"/>
      <c r="F11" s="139" t="s">
        <v>1</v>
      </c>
      <c r="G11" s="36"/>
      <c r="H11" s="36"/>
      <c r="I11" s="154" t="s">
        <v>18</v>
      </c>
      <c r="J11" s="139" t="s">
        <v>1</v>
      </c>
      <c r="K11" s="36"/>
      <c r="L11" s="61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42"/>
      <c r="C12" s="36"/>
      <c r="D12" s="150" t="s">
        <v>19</v>
      </c>
      <c r="E12" s="36"/>
      <c r="F12" s="139" t="s">
        <v>20</v>
      </c>
      <c r="G12" s="36"/>
      <c r="H12" s="36"/>
      <c r="I12" s="154" t="s">
        <v>21</v>
      </c>
      <c r="J12" s="155" t="str">
        <f>'Rekapitulace stavby'!AN8</f>
        <v>7. 11. 2019</v>
      </c>
      <c r="K12" s="36"/>
      <c r="L12" s="61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21.84" customHeight="1">
      <c r="A13" s="36"/>
      <c r="B13" s="42"/>
      <c r="C13" s="36"/>
      <c r="D13" s="156" t="s">
        <v>180</v>
      </c>
      <c r="E13" s="36"/>
      <c r="F13" s="157" t="s">
        <v>971</v>
      </c>
      <c r="G13" s="36"/>
      <c r="H13" s="36"/>
      <c r="I13" s="158" t="s">
        <v>182</v>
      </c>
      <c r="J13" s="157" t="s">
        <v>183</v>
      </c>
      <c r="K13" s="36"/>
      <c r="L13" s="61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50" t="s">
        <v>23</v>
      </c>
      <c r="E14" s="36"/>
      <c r="F14" s="36"/>
      <c r="G14" s="36"/>
      <c r="H14" s="36"/>
      <c r="I14" s="154" t="s">
        <v>24</v>
      </c>
      <c r="J14" s="139" t="str">
        <f>IF('Rekapitulace stavby'!AN10="","",'Rekapitulace stavby'!AN10)</f>
        <v/>
      </c>
      <c r="K14" s="36"/>
      <c r="L14" s="61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42"/>
      <c r="C15" s="36"/>
      <c r="D15" s="36"/>
      <c r="E15" s="139" t="str">
        <f>IF('Rekapitulace stavby'!E11="","",'Rekapitulace stavby'!E11)</f>
        <v xml:space="preserve"> </v>
      </c>
      <c r="F15" s="36"/>
      <c r="G15" s="36"/>
      <c r="H15" s="36"/>
      <c r="I15" s="154" t="s">
        <v>25</v>
      </c>
      <c r="J15" s="139" t="str">
        <f>IF('Rekapitulace stavby'!AN11="","",'Rekapitulace stavby'!AN11)</f>
        <v/>
      </c>
      <c r="K15" s="36"/>
      <c r="L15" s="61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42"/>
      <c r="C16" s="36"/>
      <c r="D16" s="36"/>
      <c r="E16" s="36"/>
      <c r="F16" s="36"/>
      <c r="G16" s="36"/>
      <c r="H16" s="36"/>
      <c r="I16" s="152"/>
      <c r="J16" s="36"/>
      <c r="K16" s="36"/>
      <c r="L16" s="61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42"/>
      <c r="C17" s="36"/>
      <c r="D17" s="150" t="s">
        <v>26</v>
      </c>
      <c r="E17" s="36"/>
      <c r="F17" s="36"/>
      <c r="G17" s="36"/>
      <c r="H17" s="36"/>
      <c r="I17" s="154" t="s">
        <v>24</v>
      </c>
      <c r="J17" s="31" t="str">
        <f>'Rekapitulace stavby'!AN13</f>
        <v>Vyplň údaj</v>
      </c>
      <c r="K17" s="36"/>
      <c r="L17" s="61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42"/>
      <c r="C18" s="36"/>
      <c r="D18" s="36"/>
      <c r="E18" s="31" t="str">
        <f>'Rekapitulace stavby'!E14</f>
        <v>Vyplň údaj</v>
      </c>
      <c r="F18" s="139"/>
      <c r="G18" s="139"/>
      <c r="H18" s="139"/>
      <c r="I18" s="154" t="s">
        <v>25</v>
      </c>
      <c r="J18" s="31" t="str">
        <f>'Rekapitulace stavby'!AN14</f>
        <v>Vyplň údaj</v>
      </c>
      <c r="K18" s="36"/>
      <c r="L18" s="61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42"/>
      <c r="C19" s="36"/>
      <c r="D19" s="36"/>
      <c r="E19" s="36"/>
      <c r="F19" s="36"/>
      <c r="G19" s="36"/>
      <c r="H19" s="36"/>
      <c r="I19" s="152"/>
      <c r="J19" s="36"/>
      <c r="K19" s="36"/>
      <c r="L19" s="61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42"/>
      <c r="C20" s="36"/>
      <c r="D20" s="150" t="s">
        <v>28</v>
      </c>
      <c r="E20" s="36"/>
      <c r="F20" s="36"/>
      <c r="G20" s="36"/>
      <c r="H20" s="36"/>
      <c r="I20" s="154" t="s">
        <v>24</v>
      </c>
      <c r="J20" s="139" t="str">
        <f>IF('Rekapitulace stavby'!AN16="","",'Rekapitulace stavby'!AN16)</f>
        <v/>
      </c>
      <c r="K20" s="36"/>
      <c r="L20" s="61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42"/>
      <c r="C21" s="36"/>
      <c r="D21" s="36"/>
      <c r="E21" s="139" t="str">
        <f>IF('Rekapitulace stavby'!E17="","",'Rekapitulace stavby'!E17)</f>
        <v xml:space="preserve"> </v>
      </c>
      <c r="F21" s="36"/>
      <c r="G21" s="36"/>
      <c r="H21" s="36"/>
      <c r="I21" s="154" t="s">
        <v>25</v>
      </c>
      <c r="J21" s="139" t="str">
        <f>IF('Rekapitulace stavby'!AN17="","",'Rekapitulace stavby'!AN17)</f>
        <v/>
      </c>
      <c r="K21" s="36"/>
      <c r="L21" s="61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42"/>
      <c r="C22" s="36"/>
      <c r="D22" s="36"/>
      <c r="E22" s="36"/>
      <c r="F22" s="36"/>
      <c r="G22" s="36"/>
      <c r="H22" s="36"/>
      <c r="I22" s="152"/>
      <c r="J22" s="36"/>
      <c r="K22" s="36"/>
      <c r="L22" s="61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42"/>
      <c r="C23" s="36"/>
      <c r="D23" s="150" t="s">
        <v>30</v>
      </c>
      <c r="E23" s="36"/>
      <c r="F23" s="36"/>
      <c r="G23" s="36"/>
      <c r="H23" s="36"/>
      <c r="I23" s="154" t="s">
        <v>24</v>
      </c>
      <c r="J23" s="139" t="str">
        <f>IF('Rekapitulace stavby'!AN19="","",'Rekapitulace stavby'!AN19)</f>
        <v/>
      </c>
      <c r="K23" s="36"/>
      <c r="L23" s="61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42"/>
      <c r="C24" s="36"/>
      <c r="D24" s="36"/>
      <c r="E24" s="139" t="str">
        <f>IF('Rekapitulace stavby'!E20="","",'Rekapitulace stavby'!E20)</f>
        <v xml:space="preserve"> </v>
      </c>
      <c r="F24" s="36"/>
      <c r="G24" s="36"/>
      <c r="H24" s="36"/>
      <c r="I24" s="154" t="s">
        <v>25</v>
      </c>
      <c r="J24" s="139" t="str">
        <f>IF('Rekapitulace stavby'!AN20="","",'Rekapitulace stavby'!AN20)</f>
        <v/>
      </c>
      <c r="K24" s="36"/>
      <c r="L24" s="61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42"/>
      <c r="C25" s="36"/>
      <c r="D25" s="36"/>
      <c r="E25" s="36"/>
      <c r="F25" s="36"/>
      <c r="G25" s="36"/>
      <c r="H25" s="36"/>
      <c r="I25" s="152"/>
      <c r="J25" s="36"/>
      <c r="K25" s="36"/>
      <c r="L25" s="61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42"/>
      <c r="C26" s="36"/>
      <c r="D26" s="150" t="s">
        <v>31</v>
      </c>
      <c r="E26" s="36"/>
      <c r="F26" s="36"/>
      <c r="G26" s="36"/>
      <c r="H26" s="36"/>
      <c r="I26" s="152"/>
      <c r="J26" s="36"/>
      <c r="K26" s="36"/>
      <c r="L26" s="61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16.5" customHeight="1">
      <c r="A27" s="159"/>
      <c r="B27" s="160"/>
      <c r="C27" s="159"/>
      <c r="D27" s="159"/>
      <c r="E27" s="161" t="s">
        <v>1</v>
      </c>
      <c r="F27" s="161"/>
      <c r="G27" s="161"/>
      <c r="H27" s="161"/>
      <c r="I27" s="162"/>
      <c r="J27" s="159"/>
      <c r="K27" s="159"/>
      <c r="L27" s="163"/>
      <c r="S27" s="159"/>
      <c r="T27" s="159"/>
      <c r="U27" s="159"/>
      <c r="V27" s="159"/>
      <c r="W27" s="159"/>
      <c r="X27" s="159"/>
      <c r="Y27" s="159"/>
      <c r="Z27" s="159"/>
      <c r="AA27" s="159"/>
      <c r="AB27" s="159"/>
      <c r="AC27" s="159"/>
      <c r="AD27" s="159"/>
      <c r="AE27" s="159"/>
    </row>
    <row r="28" s="2" customFormat="1" ht="6.96" customHeight="1">
      <c r="A28" s="36"/>
      <c r="B28" s="42"/>
      <c r="C28" s="36"/>
      <c r="D28" s="36"/>
      <c r="E28" s="36"/>
      <c r="F28" s="36"/>
      <c r="G28" s="36"/>
      <c r="H28" s="36"/>
      <c r="I28" s="152"/>
      <c r="J28" s="36"/>
      <c r="K28" s="36"/>
      <c r="L28" s="61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42"/>
      <c r="C29" s="36"/>
      <c r="D29" s="164"/>
      <c r="E29" s="164"/>
      <c r="F29" s="164"/>
      <c r="G29" s="164"/>
      <c r="H29" s="164"/>
      <c r="I29" s="165"/>
      <c r="J29" s="164"/>
      <c r="K29" s="164"/>
      <c r="L29" s="61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25.44" customHeight="1">
      <c r="A30" s="36"/>
      <c r="B30" s="42"/>
      <c r="C30" s="36"/>
      <c r="D30" s="166" t="s">
        <v>32</v>
      </c>
      <c r="E30" s="36"/>
      <c r="F30" s="36"/>
      <c r="G30" s="36"/>
      <c r="H30" s="36"/>
      <c r="I30" s="152"/>
      <c r="J30" s="167">
        <f>ROUND(J116, 2)</f>
        <v>0</v>
      </c>
      <c r="K30" s="36"/>
      <c r="L30" s="61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64"/>
      <c r="E31" s="164"/>
      <c r="F31" s="164"/>
      <c r="G31" s="164"/>
      <c r="H31" s="164"/>
      <c r="I31" s="165"/>
      <c r="J31" s="164"/>
      <c r="K31" s="164"/>
      <c r="L31" s="61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42"/>
      <c r="C32" s="36"/>
      <c r="D32" s="36"/>
      <c r="E32" s="36"/>
      <c r="F32" s="168" t="s">
        <v>34</v>
      </c>
      <c r="G32" s="36"/>
      <c r="H32" s="36"/>
      <c r="I32" s="169" t="s">
        <v>33</v>
      </c>
      <c r="J32" s="168" t="s">
        <v>35</v>
      </c>
      <c r="K32" s="36"/>
      <c r="L32" s="61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14.4" customHeight="1">
      <c r="A33" s="36"/>
      <c r="B33" s="42"/>
      <c r="C33" s="36"/>
      <c r="D33" s="170" t="s">
        <v>36</v>
      </c>
      <c r="E33" s="150" t="s">
        <v>37</v>
      </c>
      <c r="F33" s="171">
        <f>ROUND((SUM(BE116:BE120)),  2)</f>
        <v>0</v>
      </c>
      <c r="G33" s="36"/>
      <c r="H33" s="36"/>
      <c r="I33" s="172">
        <v>0.20999999999999999</v>
      </c>
      <c r="J33" s="171">
        <f>ROUND(((SUM(BE116:BE120))*I33),  2)</f>
        <v>0</v>
      </c>
      <c r="K33" s="36"/>
      <c r="L33" s="61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150" t="s">
        <v>38</v>
      </c>
      <c r="F34" s="171">
        <f>ROUND((SUM(BF116:BF120)),  2)</f>
        <v>0</v>
      </c>
      <c r="G34" s="36"/>
      <c r="H34" s="36"/>
      <c r="I34" s="172">
        <v>0.14999999999999999</v>
      </c>
      <c r="J34" s="171">
        <f>ROUND(((SUM(BF116:BF120))*I34),  2)</f>
        <v>0</v>
      </c>
      <c r="K34" s="36"/>
      <c r="L34" s="61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42"/>
      <c r="C35" s="36"/>
      <c r="D35" s="36"/>
      <c r="E35" s="150" t="s">
        <v>39</v>
      </c>
      <c r="F35" s="171">
        <f>ROUND((SUM(BG116:BG120)),  2)</f>
        <v>0</v>
      </c>
      <c r="G35" s="36"/>
      <c r="H35" s="36"/>
      <c r="I35" s="172">
        <v>0.20999999999999999</v>
      </c>
      <c r="J35" s="171">
        <f>0</f>
        <v>0</v>
      </c>
      <c r="K35" s="36"/>
      <c r="L35" s="61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42"/>
      <c r="C36" s="36"/>
      <c r="D36" s="36"/>
      <c r="E36" s="150" t="s">
        <v>40</v>
      </c>
      <c r="F36" s="171">
        <f>ROUND((SUM(BH116:BH120)),  2)</f>
        <v>0</v>
      </c>
      <c r="G36" s="36"/>
      <c r="H36" s="36"/>
      <c r="I36" s="172">
        <v>0.14999999999999999</v>
      </c>
      <c r="J36" s="171">
        <f>0</f>
        <v>0</v>
      </c>
      <c r="K36" s="36"/>
      <c r="L36" s="61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50" t="s">
        <v>41</v>
      </c>
      <c r="F37" s="171">
        <f>ROUND((SUM(BI116:BI120)),  2)</f>
        <v>0</v>
      </c>
      <c r="G37" s="36"/>
      <c r="H37" s="36"/>
      <c r="I37" s="172">
        <v>0</v>
      </c>
      <c r="J37" s="171">
        <f>0</f>
        <v>0</v>
      </c>
      <c r="K37" s="36"/>
      <c r="L37" s="61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6.96" customHeight="1">
      <c r="A38" s="36"/>
      <c r="B38" s="42"/>
      <c r="C38" s="36"/>
      <c r="D38" s="36"/>
      <c r="E38" s="36"/>
      <c r="F38" s="36"/>
      <c r="G38" s="36"/>
      <c r="H38" s="36"/>
      <c r="I38" s="152"/>
      <c r="J38" s="36"/>
      <c r="K38" s="36"/>
      <c r="L38" s="61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2" customFormat="1" ht="25.44" customHeight="1">
      <c r="A39" s="36"/>
      <c r="B39" s="42"/>
      <c r="C39" s="173"/>
      <c r="D39" s="174" t="s">
        <v>42</v>
      </c>
      <c r="E39" s="175"/>
      <c r="F39" s="175"/>
      <c r="G39" s="176" t="s">
        <v>43</v>
      </c>
      <c r="H39" s="177" t="s">
        <v>44</v>
      </c>
      <c r="I39" s="178"/>
      <c r="J39" s="179">
        <f>SUM(J30:J37)</f>
        <v>0</v>
      </c>
      <c r="K39" s="180"/>
      <c r="L39" s="61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14.4" customHeight="1">
      <c r="A40" s="36"/>
      <c r="B40" s="42"/>
      <c r="C40" s="36"/>
      <c r="D40" s="36"/>
      <c r="E40" s="36"/>
      <c r="F40" s="36"/>
      <c r="G40" s="36"/>
      <c r="H40" s="36"/>
      <c r="I40" s="152"/>
      <c r="J40" s="36"/>
      <c r="K40" s="36"/>
      <c r="L40" s="61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1" customFormat="1" ht="14.4" customHeight="1">
      <c r="B41" s="18"/>
      <c r="I41" s="144"/>
      <c r="L41" s="18"/>
    </row>
    <row r="42" s="1" customFormat="1" ht="14.4" customHeight="1">
      <c r="B42" s="18"/>
      <c r="I42" s="144"/>
      <c r="L42" s="18"/>
    </row>
    <row r="43" s="1" customFormat="1" ht="14.4" customHeight="1">
      <c r="B43" s="18"/>
      <c r="I43" s="144"/>
      <c r="L43" s="18"/>
    </row>
    <row r="44" s="1" customFormat="1" ht="14.4" customHeight="1">
      <c r="B44" s="18"/>
      <c r="I44" s="144"/>
      <c r="L44" s="18"/>
    </row>
    <row r="45" s="1" customFormat="1" ht="14.4" customHeight="1">
      <c r="B45" s="18"/>
      <c r="I45" s="144"/>
      <c r="L45" s="18"/>
    </row>
    <row r="46" s="1" customFormat="1" ht="14.4" customHeight="1">
      <c r="B46" s="18"/>
      <c r="I46" s="144"/>
      <c r="L46" s="18"/>
    </row>
    <row r="47" s="1" customFormat="1" ht="14.4" customHeight="1">
      <c r="B47" s="18"/>
      <c r="I47" s="144"/>
      <c r="L47" s="18"/>
    </row>
    <row r="48" s="1" customFormat="1" ht="14.4" customHeight="1">
      <c r="B48" s="18"/>
      <c r="I48" s="144"/>
      <c r="L48" s="18"/>
    </row>
    <row r="49" s="2" customFormat="1" ht="14.4" customHeight="1">
      <c r="B49" s="61"/>
      <c r="D49" s="181" t="s">
        <v>45</v>
      </c>
      <c r="E49" s="182"/>
      <c r="F49" s="182"/>
      <c r="G49" s="181" t="s">
        <v>46</v>
      </c>
      <c r="H49" s="182"/>
      <c r="I49" s="183"/>
      <c r="J49" s="182"/>
      <c r="K49" s="182"/>
      <c r="L49" s="61"/>
    </row>
    <row r="50">
      <c r="B50" s="18"/>
      <c r="L50" s="18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 s="2" customFormat="1">
      <c r="A60" s="36"/>
      <c r="B60" s="42"/>
      <c r="C60" s="36"/>
      <c r="D60" s="184" t="s">
        <v>47</v>
      </c>
      <c r="E60" s="185"/>
      <c r="F60" s="186" t="s">
        <v>48</v>
      </c>
      <c r="G60" s="184" t="s">
        <v>47</v>
      </c>
      <c r="H60" s="185"/>
      <c r="I60" s="187"/>
      <c r="J60" s="188" t="s">
        <v>48</v>
      </c>
      <c r="K60" s="185"/>
      <c r="L60" s="61"/>
      <c r="S60" s="36"/>
      <c r="T60" s="36"/>
      <c r="U60" s="36"/>
      <c r="V60" s="36"/>
      <c r="W60" s="36"/>
      <c r="X60" s="36"/>
      <c r="Y60" s="36"/>
      <c r="Z60" s="36"/>
      <c r="AA60" s="36"/>
      <c r="AB60" s="36"/>
      <c r="AC60" s="36"/>
      <c r="AD60" s="36"/>
      <c r="AE60" s="36"/>
    </row>
    <row r="61">
      <c r="B61" s="18"/>
      <c r="L61" s="18"/>
    </row>
    <row r="62">
      <c r="B62" s="18"/>
      <c r="L62" s="18"/>
    </row>
    <row r="63">
      <c r="B63" s="18"/>
      <c r="L63" s="18"/>
    </row>
    <row r="64" s="2" customFormat="1">
      <c r="A64" s="36"/>
      <c r="B64" s="42"/>
      <c r="C64" s="36"/>
      <c r="D64" s="181" t="s">
        <v>49</v>
      </c>
      <c r="E64" s="189"/>
      <c r="F64" s="189"/>
      <c r="G64" s="181" t="s">
        <v>50</v>
      </c>
      <c r="H64" s="189"/>
      <c r="I64" s="190"/>
      <c r="J64" s="189"/>
      <c r="K64" s="189"/>
      <c r="L64" s="61"/>
      <c r="S64" s="36"/>
      <c r="T64" s="36"/>
      <c r="U64" s="36"/>
      <c r="V64" s="36"/>
      <c r="W64" s="36"/>
      <c r="X64" s="36"/>
      <c r="Y64" s="36"/>
      <c r="Z64" s="36"/>
      <c r="AA64" s="36"/>
      <c r="AB64" s="36"/>
      <c r="AC64" s="36"/>
      <c r="AD64" s="36"/>
      <c r="AE64" s="36"/>
    </row>
    <row r="65">
      <c r="B65" s="18"/>
      <c r="L65" s="18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 s="2" customFormat="1">
      <c r="A75" s="36"/>
      <c r="B75" s="42"/>
      <c r="C75" s="36"/>
      <c r="D75" s="184" t="s">
        <v>47</v>
      </c>
      <c r="E75" s="185"/>
      <c r="F75" s="186" t="s">
        <v>48</v>
      </c>
      <c r="G75" s="184" t="s">
        <v>47</v>
      </c>
      <c r="H75" s="185"/>
      <c r="I75" s="187"/>
      <c r="J75" s="188" t="s">
        <v>48</v>
      </c>
      <c r="K75" s="185"/>
      <c r="L75" s="61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="2" customFormat="1" ht="14.4" customHeight="1">
      <c r="A76" s="36"/>
      <c r="B76" s="191"/>
      <c r="C76" s="192"/>
      <c r="D76" s="192"/>
      <c r="E76" s="192"/>
      <c r="F76" s="192"/>
      <c r="G76" s="192"/>
      <c r="H76" s="192"/>
      <c r="I76" s="193"/>
      <c r="J76" s="192"/>
      <c r="K76" s="192"/>
      <c r="L76" s="61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80" s="2" customFormat="1" ht="6.96" customHeight="1">
      <c r="A80" s="36"/>
      <c r="B80" s="194"/>
      <c r="C80" s="195"/>
      <c r="D80" s="195"/>
      <c r="E80" s="195"/>
      <c r="F80" s="195"/>
      <c r="G80" s="195"/>
      <c r="H80" s="195"/>
      <c r="I80" s="196"/>
      <c r="J80" s="195"/>
      <c r="K80" s="195"/>
      <c r="L80" s="61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="2" customFormat="1" ht="24.96" customHeight="1">
      <c r="A81" s="36"/>
      <c r="B81" s="37"/>
      <c r="C81" s="21" t="s">
        <v>184</v>
      </c>
      <c r="D81" s="38"/>
      <c r="E81" s="38"/>
      <c r="F81" s="38"/>
      <c r="G81" s="38"/>
      <c r="H81" s="38"/>
      <c r="I81" s="152"/>
      <c r="J81" s="38"/>
      <c r="K81" s="38"/>
      <c r="L81" s="61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6.96" customHeight="1">
      <c r="A82" s="36"/>
      <c r="B82" s="37"/>
      <c r="C82" s="38"/>
      <c r="D82" s="38"/>
      <c r="E82" s="38"/>
      <c r="F82" s="38"/>
      <c r="G82" s="38"/>
      <c r="H82" s="38"/>
      <c r="I82" s="152"/>
      <c r="J82" s="38"/>
      <c r="K82" s="38"/>
      <c r="L82" s="61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12" customHeight="1">
      <c r="A83" s="36"/>
      <c r="B83" s="37"/>
      <c r="C83" s="30" t="s">
        <v>15</v>
      </c>
      <c r="D83" s="38"/>
      <c r="E83" s="38"/>
      <c r="F83" s="38"/>
      <c r="G83" s="38"/>
      <c r="H83" s="38"/>
      <c r="I83" s="152"/>
      <c r="J83" s="38"/>
      <c r="K83" s="38"/>
      <c r="L83" s="61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6.5" customHeight="1">
      <c r="A84" s="36"/>
      <c r="B84" s="37"/>
      <c r="C84" s="38"/>
      <c r="D84" s="38"/>
      <c r="E84" s="197" t="str">
        <f>E7</f>
        <v>,,Úprava projektové dokumentace na stavbu Modernizace silnice II/298 Býšť - hranice kraje, km 9,700</v>
      </c>
      <c r="F84" s="30"/>
      <c r="G84" s="30"/>
      <c r="H84" s="30"/>
      <c r="I84" s="152"/>
      <c r="J84" s="38"/>
      <c r="K84" s="38"/>
      <c r="L84" s="61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12" customHeight="1">
      <c r="A85" s="36"/>
      <c r="B85" s="37"/>
      <c r="C85" s="30" t="s">
        <v>178</v>
      </c>
      <c r="D85" s="38"/>
      <c r="E85" s="38"/>
      <c r="F85" s="38"/>
      <c r="G85" s="38"/>
      <c r="H85" s="38"/>
      <c r="I85" s="152"/>
      <c r="J85" s="38"/>
      <c r="K85" s="38"/>
      <c r="L85" s="61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2" customFormat="1" ht="16.5" customHeight="1">
      <c r="A86" s="36"/>
      <c r="B86" s="37"/>
      <c r="C86" s="38"/>
      <c r="D86" s="38"/>
      <c r="E86" s="74" t="str">
        <f>E9</f>
        <v>SO 301 - Ochrana stávajícího vodovodu - způsobilé výdaje na vedlejší aktivity projektu</v>
      </c>
      <c r="F86" s="38"/>
      <c r="G86" s="38"/>
      <c r="H86" s="38"/>
      <c r="I86" s="152"/>
      <c r="J86" s="38"/>
      <c r="K86" s="38"/>
      <c r="L86" s="61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="2" customFormat="1" ht="6.96" customHeight="1">
      <c r="A87" s="36"/>
      <c r="B87" s="37"/>
      <c r="C87" s="38"/>
      <c r="D87" s="38"/>
      <c r="E87" s="38"/>
      <c r="F87" s="38"/>
      <c r="G87" s="38"/>
      <c r="H87" s="38"/>
      <c r="I87" s="152"/>
      <c r="J87" s="38"/>
      <c r="K87" s="38"/>
      <c r="L87" s="61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2" customFormat="1" ht="12" customHeight="1">
      <c r="A88" s="36"/>
      <c r="B88" s="37"/>
      <c r="C88" s="30" t="s">
        <v>19</v>
      </c>
      <c r="D88" s="38"/>
      <c r="E88" s="38"/>
      <c r="F88" s="25" t="str">
        <f>F12</f>
        <v xml:space="preserve"> </v>
      </c>
      <c r="G88" s="38"/>
      <c r="H88" s="38"/>
      <c r="I88" s="154" t="s">
        <v>21</v>
      </c>
      <c r="J88" s="77" t="str">
        <f>IF(J12="","",J12)</f>
        <v>7. 11. 2019</v>
      </c>
      <c r="K88" s="38"/>
      <c r="L88" s="61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="2" customFormat="1" ht="6.96" customHeight="1">
      <c r="A89" s="36"/>
      <c r="B89" s="37"/>
      <c r="C89" s="38"/>
      <c r="D89" s="38"/>
      <c r="E89" s="38"/>
      <c r="F89" s="38"/>
      <c r="G89" s="38"/>
      <c r="H89" s="38"/>
      <c r="I89" s="152"/>
      <c r="J89" s="38"/>
      <c r="K89" s="38"/>
      <c r="L89" s="61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="2" customFormat="1" ht="15.15" customHeight="1">
      <c r="A90" s="36"/>
      <c r="B90" s="37"/>
      <c r="C90" s="30" t="s">
        <v>23</v>
      </c>
      <c r="D90" s="38"/>
      <c r="E90" s="38"/>
      <c r="F90" s="25" t="str">
        <f>E15</f>
        <v xml:space="preserve"> </v>
      </c>
      <c r="G90" s="38"/>
      <c r="H90" s="38"/>
      <c r="I90" s="154" t="s">
        <v>28</v>
      </c>
      <c r="J90" s="34" t="str">
        <f>E21</f>
        <v xml:space="preserve"> </v>
      </c>
      <c r="K90" s="38"/>
      <c r="L90" s="61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="2" customFormat="1" ht="15.15" customHeight="1">
      <c r="A91" s="36"/>
      <c r="B91" s="37"/>
      <c r="C91" s="30" t="s">
        <v>26</v>
      </c>
      <c r="D91" s="38"/>
      <c r="E91" s="38"/>
      <c r="F91" s="25" t="str">
        <f>IF(E18="","",E18)</f>
        <v>Vyplň údaj</v>
      </c>
      <c r="G91" s="38"/>
      <c r="H91" s="38"/>
      <c r="I91" s="154" t="s">
        <v>30</v>
      </c>
      <c r="J91" s="34" t="str">
        <f>E24</f>
        <v xml:space="preserve"> </v>
      </c>
      <c r="K91" s="38"/>
      <c r="L91" s="61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="2" customFormat="1" ht="10.32" customHeight="1">
      <c r="A92" s="36"/>
      <c r="B92" s="37"/>
      <c r="C92" s="38"/>
      <c r="D92" s="38"/>
      <c r="E92" s="38"/>
      <c r="F92" s="38"/>
      <c r="G92" s="38"/>
      <c r="H92" s="38"/>
      <c r="I92" s="152"/>
      <c r="J92" s="38"/>
      <c r="K92" s="38"/>
      <c r="L92" s="61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="2" customFormat="1" ht="29.28" customHeight="1">
      <c r="A93" s="36"/>
      <c r="B93" s="37"/>
      <c r="C93" s="198" t="s">
        <v>185</v>
      </c>
      <c r="D93" s="199"/>
      <c r="E93" s="199"/>
      <c r="F93" s="199"/>
      <c r="G93" s="199"/>
      <c r="H93" s="199"/>
      <c r="I93" s="200"/>
      <c r="J93" s="201" t="s">
        <v>186</v>
      </c>
      <c r="K93" s="199"/>
      <c r="L93" s="61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="2" customFormat="1" ht="10.32" customHeight="1">
      <c r="A94" s="36"/>
      <c r="B94" s="37"/>
      <c r="C94" s="38"/>
      <c r="D94" s="38"/>
      <c r="E94" s="38"/>
      <c r="F94" s="38"/>
      <c r="G94" s="38"/>
      <c r="H94" s="38"/>
      <c r="I94" s="152"/>
      <c r="J94" s="38"/>
      <c r="K94" s="38"/>
      <c r="L94" s="61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="2" customFormat="1" ht="22.8" customHeight="1">
      <c r="A95" s="36"/>
      <c r="B95" s="37"/>
      <c r="C95" s="202" t="s">
        <v>187</v>
      </c>
      <c r="D95" s="38"/>
      <c r="E95" s="38"/>
      <c r="F95" s="38"/>
      <c r="G95" s="38"/>
      <c r="H95" s="38"/>
      <c r="I95" s="152"/>
      <c r="J95" s="108">
        <f>J116</f>
        <v>0</v>
      </c>
      <c r="K95" s="38"/>
      <c r="L95" s="61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  <c r="AU95" s="15" t="s">
        <v>82</v>
      </c>
    </row>
    <row r="96" s="9" customFormat="1" ht="24.96" customHeight="1">
      <c r="A96" s="9"/>
      <c r="B96" s="203"/>
      <c r="C96" s="204"/>
      <c r="D96" s="205" t="s">
        <v>491</v>
      </c>
      <c r="E96" s="206"/>
      <c r="F96" s="206"/>
      <c r="G96" s="206"/>
      <c r="H96" s="206"/>
      <c r="I96" s="207"/>
      <c r="J96" s="208">
        <f>J117</f>
        <v>0</v>
      </c>
      <c r="K96" s="204"/>
      <c r="L96" s="209"/>
      <c r="S96" s="9"/>
      <c r="T96" s="9"/>
      <c r="U96" s="9"/>
      <c r="V96" s="9"/>
      <c r="W96" s="9"/>
      <c r="X96" s="9"/>
      <c r="Y96" s="9"/>
      <c r="Z96" s="9"/>
      <c r="AA96" s="9"/>
      <c r="AB96" s="9"/>
      <c r="AC96" s="9"/>
      <c r="AD96" s="9"/>
      <c r="AE96" s="9"/>
    </row>
    <row r="97" s="2" customFormat="1" ht="21.84" customHeight="1">
      <c r="A97" s="36"/>
      <c r="B97" s="37"/>
      <c r="C97" s="38"/>
      <c r="D97" s="38"/>
      <c r="E97" s="38"/>
      <c r="F97" s="38"/>
      <c r="G97" s="38"/>
      <c r="H97" s="38"/>
      <c r="I97" s="152"/>
      <c r="J97" s="38"/>
      <c r="K97" s="38"/>
      <c r="L97" s="61"/>
      <c r="S97" s="36"/>
      <c r="T97" s="36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</row>
    <row r="98" s="2" customFormat="1" ht="6.96" customHeight="1">
      <c r="A98" s="36"/>
      <c r="B98" s="64"/>
      <c r="C98" s="65"/>
      <c r="D98" s="65"/>
      <c r="E98" s="65"/>
      <c r="F98" s="65"/>
      <c r="G98" s="65"/>
      <c r="H98" s="65"/>
      <c r="I98" s="193"/>
      <c r="J98" s="65"/>
      <c r="K98" s="65"/>
      <c r="L98" s="61"/>
      <c r="S98" s="36"/>
      <c r="T98" s="36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</row>
    <row r="102" s="2" customFormat="1" ht="6.96" customHeight="1">
      <c r="A102" s="36"/>
      <c r="B102" s="66"/>
      <c r="C102" s="67"/>
      <c r="D102" s="67"/>
      <c r="E102" s="67"/>
      <c r="F102" s="67"/>
      <c r="G102" s="67"/>
      <c r="H102" s="67"/>
      <c r="I102" s="196"/>
      <c r="J102" s="67"/>
      <c r="K102" s="67"/>
      <c r="L102" s="61"/>
      <c r="S102" s="36"/>
      <c r="T102" s="36"/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</row>
    <row r="103" s="2" customFormat="1" ht="24.96" customHeight="1">
      <c r="A103" s="36"/>
      <c r="B103" s="37"/>
      <c r="C103" s="21" t="s">
        <v>189</v>
      </c>
      <c r="D103" s="38"/>
      <c r="E103" s="38"/>
      <c r="F103" s="38"/>
      <c r="G103" s="38"/>
      <c r="H103" s="38"/>
      <c r="I103" s="152"/>
      <c r="J103" s="38"/>
      <c r="K103" s="38"/>
      <c r="L103" s="61"/>
      <c r="S103" s="36"/>
      <c r="T103" s="36"/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</row>
    <row r="104" s="2" customFormat="1" ht="6.96" customHeight="1">
      <c r="A104" s="36"/>
      <c r="B104" s="37"/>
      <c r="C104" s="38"/>
      <c r="D104" s="38"/>
      <c r="E104" s="38"/>
      <c r="F104" s="38"/>
      <c r="G104" s="38"/>
      <c r="H104" s="38"/>
      <c r="I104" s="152"/>
      <c r="J104" s="38"/>
      <c r="K104" s="38"/>
      <c r="L104" s="61"/>
      <c r="S104" s="36"/>
      <c r="T104" s="36"/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</row>
    <row r="105" s="2" customFormat="1" ht="12" customHeight="1">
      <c r="A105" s="36"/>
      <c r="B105" s="37"/>
      <c r="C105" s="30" t="s">
        <v>15</v>
      </c>
      <c r="D105" s="38"/>
      <c r="E105" s="38"/>
      <c r="F105" s="38"/>
      <c r="G105" s="38"/>
      <c r="H105" s="38"/>
      <c r="I105" s="152"/>
      <c r="J105" s="38"/>
      <c r="K105" s="38"/>
      <c r="L105" s="61"/>
      <c r="S105" s="36"/>
      <c r="T105" s="36"/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</row>
    <row r="106" s="2" customFormat="1" ht="16.5" customHeight="1">
      <c r="A106" s="36"/>
      <c r="B106" s="37"/>
      <c r="C106" s="38"/>
      <c r="D106" s="38"/>
      <c r="E106" s="197" t="str">
        <f>E7</f>
        <v>,,Úprava projektové dokumentace na stavbu Modernizace silnice II/298 Býšť - hranice kraje, km 9,700</v>
      </c>
      <c r="F106" s="30"/>
      <c r="G106" s="30"/>
      <c r="H106" s="30"/>
      <c r="I106" s="152"/>
      <c r="J106" s="38"/>
      <c r="K106" s="38"/>
      <c r="L106" s="61"/>
      <c r="S106" s="36"/>
      <c r="T106" s="36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</row>
    <row r="107" s="2" customFormat="1" ht="12" customHeight="1">
      <c r="A107" s="36"/>
      <c r="B107" s="37"/>
      <c r="C107" s="30" t="s">
        <v>178</v>
      </c>
      <c r="D107" s="38"/>
      <c r="E107" s="38"/>
      <c r="F107" s="38"/>
      <c r="G107" s="38"/>
      <c r="H107" s="38"/>
      <c r="I107" s="152"/>
      <c r="J107" s="38"/>
      <c r="K107" s="38"/>
      <c r="L107" s="61"/>
      <c r="S107" s="36"/>
      <c r="T107" s="36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</row>
    <row r="108" s="2" customFormat="1" ht="16.5" customHeight="1">
      <c r="A108" s="36"/>
      <c r="B108" s="37"/>
      <c r="C108" s="38"/>
      <c r="D108" s="38"/>
      <c r="E108" s="74" t="str">
        <f>E9</f>
        <v>SO 301 - Ochrana stávajícího vodovodu - způsobilé výdaje na vedlejší aktivity projektu</v>
      </c>
      <c r="F108" s="38"/>
      <c r="G108" s="38"/>
      <c r="H108" s="38"/>
      <c r="I108" s="152"/>
      <c r="J108" s="38"/>
      <c r="K108" s="38"/>
      <c r="L108" s="61"/>
      <c r="S108" s="36"/>
      <c r="T108" s="36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</row>
    <row r="109" s="2" customFormat="1" ht="6.96" customHeight="1">
      <c r="A109" s="36"/>
      <c r="B109" s="37"/>
      <c r="C109" s="38"/>
      <c r="D109" s="38"/>
      <c r="E109" s="38"/>
      <c r="F109" s="38"/>
      <c r="G109" s="38"/>
      <c r="H109" s="38"/>
      <c r="I109" s="152"/>
      <c r="J109" s="38"/>
      <c r="K109" s="38"/>
      <c r="L109" s="61"/>
      <c r="S109" s="36"/>
      <c r="T109" s="36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</row>
    <row r="110" s="2" customFormat="1" ht="12" customHeight="1">
      <c r="A110" s="36"/>
      <c r="B110" s="37"/>
      <c r="C110" s="30" t="s">
        <v>19</v>
      </c>
      <c r="D110" s="38"/>
      <c r="E110" s="38"/>
      <c r="F110" s="25" t="str">
        <f>F12</f>
        <v xml:space="preserve"> </v>
      </c>
      <c r="G110" s="38"/>
      <c r="H110" s="38"/>
      <c r="I110" s="154" t="s">
        <v>21</v>
      </c>
      <c r="J110" s="77" t="str">
        <f>IF(J12="","",J12)</f>
        <v>7. 11. 2019</v>
      </c>
      <c r="K110" s="38"/>
      <c r="L110" s="61"/>
      <c r="S110" s="36"/>
      <c r="T110" s="36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</row>
    <row r="111" s="2" customFormat="1" ht="6.96" customHeight="1">
      <c r="A111" s="36"/>
      <c r="B111" s="37"/>
      <c r="C111" s="38"/>
      <c r="D111" s="38"/>
      <c r="E111" s="38"/>
      <c r="F111" s="38"/>
      <c r="G111" s="38"/>
      <c r="H111" s="38"/>
      <c r="I111" s="152"/>
      <c r="J111" s="38"/>
      <c r="K111" s="38"/>
      <c r="L111" s="61"/>
      <c r="S111" s="36"/>
      <c r="T111" s="36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</row>
    <row r="112" s="2" customFormat="1" ht="15.15" customHeight="1">
      <c r="A112" s="36"/>
      <c r="B112" s="37"/>
      <c r="C112" s="30" t="s">
        <v>23</v>
      </c>
      <c r="D112" s="38"/>
      <c r="E112" s="38"/>
      <c r="F112" s="25" t="str">
        <f>E15</f>
        <v xml:space="preserve"> </v>
      </c>
      <c r="G112" s="38"/>
      <c r="H112" s="38"/>
      <c r="I112" s="154" t="s">
        <v>28</v>
      </c>
      <c r="J112" s="34" t="str">
        <f>E21</f>
        <v xml:space="preserve"> </v>
      </c>
      <c r="K112" s="38"/>
      <c r="L112" s="61"/>
      <c r="S112" s="36"/>
      <c r="T112" s="36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</row>
    <row r="113" s="2" customFormat="1" ht="15.15" customHeight="1">
      <c r="A113" s="36"/>
      <c r="B113" s="37"/>
      <c r="C113" s="30" t="s">
        <v>26</v>
      </c>
      <c r="D113" s="38"/>
      <c r="E113" s="38"/>
      <c r="F113" s="25" t="str">
        <f>IF(E18="","",E18)</f>
        <v>Vyplň údaj</v>
      </c>
      <c r="G113" s="38"/>
      <c r="H113" s="38"/>
      <c r="I113" s="154" t="s">
        <v>30</v>
      </c>
      <c r="J113" s="34" t="str">
        <f>E24</f>
        <v xml:space="preserve"> </v>
      </c>
      <c r="K113" s="38"/>
      <c r="L113" s="61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</row>
    <row r="114" s="2" customFormat="1" ht="10.32" customHeight="1">
      <c r="A114" s="36"/>
      <c r="B114" s="37"/>
      <c r="C114" s="38"/>
      <c r="D114" s="38"/>
      <c r="E114" s="38"/>
      <c r="F114" s="38"/>
      <c r="G114" s="38"/>
      <c r="H114" s="38"/>
      <c r="I114" s="152"/>
      <c r="J114" s="38"/>
      <c r="K114" s="38"/>
      <c r="L114" s="61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</row>
    <row r="115" s="10" customFormat="1" ht="29.28" customHeight="1">
      <c r="A115" s="210"/>
      <c r="B115" s="211"/>
      <c r="C115" s="212" t="s">
        <v>190</v>
      </c>
      <c r="D115" s="213" t="s">
        <v>57</v>
      </c>
      <c r="E115" s="213" t="s">
        <v>53</v>
      </c>
      <c r="F115" s="213" t="s">
        <v>54</v>
      </c>
      <c r="G115" s="213" t="s">
        <v>191</v>
      </c>
      <c r="H115" s="213" t="s">
        <v>192</v>
      </c>
      <c r="I115" s="214" t="s">
        <v>193</v>
      </c>
      <c r="J115" s="213" t="s">
        <v>186</v>
      </c>
      <c r="K115" s="215" t="s">
        <v>194</v>
      </c>
      <c r="L115" s="216"/>
      <c r="M115" s="98" t="s">
        <v>1</v>
      </c>
      <c r="N115" s="99" t="s">
        <v>36</v>
      </c>
      <c r="O115" s="99" t="s">
        <v>195</v>
      </c>
      <c r="P115" s="99" t="s">
        <v>196</v>
      </c>
      <c r="Q115" s="99" t="s">
        <v>197</v>
      </c>
      <c r="R115" s="99" t="s">
        <v>198</v>
      </c>
      <c r="S115" s="99" t="s">
        <v>199</v>
      </c>
      <c r="T115" s="100" t="s">
        <v>200</v>
      </c>
      <c r="U115" s="210"/>
      <c r="V115" s="210"/>
      <c r="W115" s="210"/>
      <c r="X115" s="210"/>
      <c r="Y115" s="210"/>
      <c r="Z115" s="210"/>
      <c r="AA115" s="210"/>
      <c r="AB115" s="210"/>
      <c r="AC115" s="210"/>
      <c r="AD115" s="210"/>
      <c r="AE115" s="210"/>
    </row>
    <row r="116" s="2" customFormat="1" ht="22.8" customHeight="1">
      <c r="A116" s="36"/>
      <c r="B116" s="37"/>
      <c r="C116" s="105" t="s">
        <v>201</v>
      </c>
      <c r="D116" s="38"/>
      <c r="E116" s="38"/>
      <c r="F116" s="38"/>
      <c r="G116" s="38"/>
      <c r="H116" s="38"/>
      <c r="I116" s="152"/>
      <c r="J116" s="217">
        <f>BK116</f>
        <v>0</v>
      </c>
      <c r="K116" s="38"/>
      <c r="L116" s="42"/>
      <c r="M116" s="101"/>
      <c r="N116" s="218"/>
      <c r="O116" s="102"/>
      <c r="P116" s="219">
        <f>P117</f>
        <v>0</v>
      </c>
      <c r="Q116" s="102"/>
      <c r="R116" s="219">
        <f>R117</f>
        <v>0</v>
      </c>
      <c r="S116" s="102"/>
      <c r="T116" s="220">
        <f>T117</f>
        <v>0</v>
      </c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  <c r="AT116" s="15" t="s">
        <v>71</v>
      </c>
      <c r="AU116" s="15" t="s">
        <v>82</v>
      </c>
      <c r="BK116" s="221">
        <f>BK117</f>
        <v>0</v>
      </c>
    </row>
    <row r="117" s="11" customFormat="1" ht="25.92" customHeight="1">
      <c r="A117" s="11"/>
      <c r="B117" s="222"/>
      <c r="C117" s="223"/>
      <c r="D117" s="224" t="s">
        <v>71</v>
      </c>
      <c r="E117" s="225" t="s">
        <v>355</v>
      </c>
      <c r="F117" s="225" t="s">
        <v>581</v>
      </c>
      <c r="G117" s="223"/>
      <c r="H117" s="223"/>
      <c r="I117" s="226"/>
      <c r="J117" s="227">
        <f>BK117</f>
        <v>0</v>
      </c>
      <c r="K117" s="223"/>
      <c r="L117" s="228"/>
      <c r="M117" s="229"/>
      <c r="N117" s="230"/>
      <c r="O117" s="230"/>
      <c r="P117" s="231">
        <f>SUM(P118:P120)</f>
        <v>0</v>
      </c>
      <c r="Q117" s="230"/>
      <c r="R117" s="231">
        <f>SUM(R118:R120)</f>
        <v>0</v>
      </c>
      <c r="S117" s="230"/>
      <c r="T117" s="232">
        <f>SUM(T118:T120)</f>
        <v>0</v>
      </c>
      <c r="U117" s="11"/>
      <c r="V117" s="11"/>
      <c r="W117" s="11"/>
      <c r="X117" s="11"/>
      <c r="Y117" s="11"/>
      <c r="Z117" s="11"/>
      <c r="AA117" s="11"/>
      <c r="AB117" s="11"/>
      <c r="AC117" s="11"/>
      <c r="AD117" s="11"/>
      <c r="AE117" s="11"/>
      <c r="AR117" s="233" t="s">
        <v>80</v>
      </c>
      <c r="AT117" s="234" t="s">
        <v>71</v>
      </c>
      <c r="AU117" s="234" t="s">
        <v>72</v>
      </c>
      <c r="AY117" s="233" t="s">
        <v>203</v>
      </c>
      <c r="BK117" s="235">
        <f>SUM(BK118:BK120)</f>
        <v>0</v>
      </c>
    </row>
    <row r="118" s="2" customFormat="1" ht="16.5" customHeight="1">
      <c r="A118" s="36"/>
      <c r="B118" s="37"/>
      <c r="C118" s="236" t="s">
        <v>80</v>
      </c>
      <c r="D118" s="236" t="s">
        <v>204</v>
      </c>
      <c r="E118" s="237" t="s">
        <v>1381</v>
      </c>
      <c r="F118" s="238" t="s">
        <v>1382</v>
      </c>
      <c r="G118" s="239" t="s">
        <v>207</v>
      </c>
      <c r="H118" s="240">
        <v>1</v>
      </c>
      <c r="I118" s="241"/>
      <c r="J118" s="240">
        <f>ROUND(I118*H118,2)</f>
        <v>0</v>
      </c>
      <c r="K118" s="238" t="s">
        <v>452</v>
      </c>
      <c r="L118" s="42"/>
      <c r="M118" s="242" t="s">
        <v>1</v>
      </c>
      <c r="N118" s="243" t="s">
        <v>37</v>
      </c>
      <c r="O118" s="89"/>
      <c r="P118" s="244">
        <f>O118*H118</f>
        <v>0</v>
      </c>
      <c r="Q118" s="244">
        <v>0</v>
      </c>
      <c r="R118" s="244">
        <f>Q118*H118</f>
        <v>0</v>
      </c>
      <c r="S118" s="244">
        <v>0</v>
      </c>
      <c r="T118" s="245">
        <f>S118*H118</f>
        <v>0</v>
      </c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  <c r="AR118" s="246" t="s">
        <v>209</v>
      </c>
      <c r="AT118" s="246" t="s">
        <v>204</v>
      </c>
      <c r="AU118" s="246" t="s">
        <v>80</v>
      </c>
      <c r="AY118" s="15" t="s">
        <v>203</v>
      </c>
      <c r="BE118" s="247">
        <f>IF(N118="základní",J118,0)</f>
        <v>0</v>
      </c>
      <c r="BF118" s="247">
        <f>IF(N118="snížená",J118,0)</f>
        <v>0</v>
      </c>
      <c r="BG118" s="247">
        <f>IF(N118="zákl. přenesená",J118,0)</f>
        <v>0</v>
      </c>
      <c r="BH118" s="247">
        <f>IF(N118="sníž. přenesená",J118,0)</f>
        <v>0</v>
      </c>
      <c r="BI118" s="247">
        <f>IF(N118="nulová",J118,0)</f>
        <v>0</v>
      </c>
      <c r="BJ118" s="15" t="s">
        <v>80</v>
      </c>
      <c r="BK118" s="247">
        <f>ROUND(I118*H118,2)</f>
        <v>0</v>
      </c>
      <c r="BL118" s="15" t="s">
        <v>209</v>
      </c>
      <c r="BM118" s="246" t="s">
        <v>1383</v>
      </c>
    </row>
    <row r="119" s="2" customFormat="1">
      <c r="A119" s="36"/>
      <c r="B119" s="37"/>
      <c r="C119" s="38"/>
      <c r="D119" s="248" t="s">
        <v>211</v>
      </c>
      <c r="E119" s="38"/>
      <c r="F119" s="249" t="s">
        <v>1384</v>
      </c>
      <c r="G119" s="38"/>
      <c r="H119" s="38"/>
      <c r="I119" s="152"/>
      <c r="J119" s="38"/>
      <c r="K119" s="38"/>
      <c r="L119" s="42"/>
      <c r="M119" s="250"/>
      <c r="N119" s="251"/>
      <c r="O119" s="89"/>
      <c r="P119" s="89"/>
      <c r="Q119" s="89"/>
      <c r="R119" s="89"/>
      <c r="S119" s="89"/>
      <c r="T119" s="90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  <c r="AT119" s="15" t="s">
        <v>211</v>
      </c>
      <c r="AU119" s="15" t="s">
        <v>80</v>
      </c>
    </row>
    <row r="120" s="12" customFormat="1">
      <c r="A120" s="12"/>
      <c r="B120" s="252"/>
      <c r="C120" s="253"/>
      <c r="D120" s="248" t="s">
        <v>213</v>
      </c>
      <c r="E120" s="254" t="s">
        <v>226</v>
      </c>
      <c r="F120" s="255" t="s">
        <v>1385</v>
      </c>
      <c r="G120" s="253"/>
      <c r="H120" s="256">
        <v>1</v>
      </c>
      <c r="I120" s="257"/>
      <c r="J120" s="253"/>
      <c r="K120" s="253"/>
      <c r="L120" s="258"/>
      <c r="M120" s="263"/>
      <c r="N120" s="264"/>
      <c r="O120" s="264"/>
      <c r="P120" s="264"/>
      <c r="Q120" s="264"/>
      <c r="R120" s="264"/>
      <c r="S120" s="264"/>
      <c r="T120" s="265"/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T120" s="262" t="s">
        <v>213</v>
      </c>
      <c r="AU120" s="262" t="s">
        <v>80</v>
      </c>
      <c r="AV120" s="12" t="s">
        <v>95</v>
      </c>
      <c r="AW120" s="12" t="s">
        <v>29</v>
      </c>
      <c r="AX120" s="12" t="s">
        <v>80</v>
      </c>
      <c r="AY120" s="262" t="s">
        <v>203</v>
      </c>
    </row>
    <row r="121" s="2" customFormat="1" ht="6.96" customHeight="1">
      <c r="A121" s="36"/>
      <c r="B121" s="64"/>
      <c r="C121" s="65"/>
      <c r="D121" s="65"/>
      <c r="E121" s="65"/>
      <c r="F121" s="65"/>
      <c r="G121" s="65"/>
      <c r="H121" s="65"/>
      <c r="I121" s="193"/>
      <c r="J121" s="65"/>
      <c r="K121" s="65"/>
      <c r="L121" s="42"/>
      <c r="M121" s="36"/>
      <c r="O121" s="36"/>
      <c r="P121" s="36"/>
      <c r="Q121" s="36"/>
      <c r="R121" s="36"/>
      <c r="S121" s="36"/>
      <c r="T121" s="36"/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</row>
  </sheetData>
  <sheetProtection sheet="1" autoFilter="0" formatColumns="0" formatRows="0" objects="1" scenarios="1" spinCount="100000" saltValue="LaEiL85xxhUT0BjDHTaSrHFiWpNmx18G7dWZEL6SuYkvz3B7gt3ZgFtJG5s5l5LFCk7y8+x+ym6LfTMY/jTAZg==" hashValue="Yz988GIDwrbSiavixo7fWi/BOlFQZ1guF2cuuxqCMn+A5yQgTeE/uAmIBuz0X83wl2lQSP4zPa31ipajgzNKVQ==" algorithmName="SHA-512" password="CC35"/>
  <autoFilter ref="C115:K120"/>
  <mergeCells count="9">
    <mergeCell ref="E7:H7"/>
    <mergeCell ref="E9:H9"/>
    <mergeCell ref="E18:H18"/>
    <mergeCell ref="E27:H27"/>
    <mergeCell ref="E84:H84"/>
    <mergeCell ref="E86:H86"/>
    <mergeCell ref="E106:H106"/>
    <mergeCell ref="E108:H108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style="1" customWidth="1"/>
    <col min="2" max="2" width="1.67" style="1" customWidth="1"/>
    <col min="3" max="3" width="4.17" style="1" customWidth="1"/>
    <col min="4" max="4" width="4.33" style="1" customWidth="1"/>
    <col min="5" max="5" width="17.17" style="1" customWidth="1"/>
    <col min="6" max="6" width="100.83" style="1" customWidth="1"/>
    <col min="7" max="7" width="7" style="1" customWidth="1"/>
    <col min="8" max="8" width="11.5" style="1" customWidth="1"/>
    <col min="9" max="9" width="20.17" style="144" customWidth="1"/>
    <col min="10" max="10" width="20.17" style="1" customWidth="1"/>
    <col min="11" max="11" width="20.17" style="1" customWidth="1"/>
    <col min="12" max="12" width="9.33" style="1" customWidth="1"/>
    <col min="13" max="13" width="10.83" style="1" hidden="1" customWidth="1"/>
    <col min="14" max="14" width="9.33" style="1" hidden="1"/>
    <col min="15" max="15" width="14.17" style="1" hidden="1" customWidth="1"/>
    <col min="16" max="16" width="14.17" style="1" hidden="1" customWidth="1"/>
    <col min="17" max="17" width="14.17" style="1" hidden="1" customWidth="1"/>
    <col min="18" max="18" width="14.17" style="1" hidden="1" customWidth="1"/>
    <col min="19" max="19" width="14.17" style="1" hidden="1" customWidth="1"/>
    <col min="20" max="20" width="14.17" style="1" hidden="1" customWidth="1"/>
    <col min="21" max="21" width="16.33" style="1" hidden="1" customWidth="1"/>
    <col min="22" max="22" width="12.33" style="1" customWidth="1"/>
    <col min="23" max="23" width="16.33" style="1" customWidth="1"/>
    <col min="24" max="24" width="12.33" style="1" customWidth="1"/>
    <col min="25" max="25" width="15" style="1" customWidth="1"/>
    <col min="26" max="26" width="11" style="1" customWidth="1"/>
    <col min="27" max="27" width="15" style="1" customWidth="1"/>
    <col min="28" max="28" width="16.33" style="1" customWidth="1"/>
    <col min="29" max="29" width="11" style="1" customWidth="1"/>
    <col min="30" max="30" width="15" style="1" customWidth="1"/>
    <col min="31" max="31" width="16.33" style="1" customWidth="1"/>
    <col min="44" max="44" width="9.33" style="1" hidden="1"/>
    <col min="45" max="45" width="9.33" style="1" hidden="1"/>
    <col min="46" max="46" width="9.33" style="1" hidden="1"/>
    <col min="47" max="47" width="9.33" style="1" hidden="1"/>
    <col min="48" max="48" width="9.33" style="1" hidden="1"/>
    <col min="49" max="49" width="9.33" style="1" hidden="1"/>
    <col min="50" max="50" width="9.33" style="1" hidden="1"/>
    <col min="51" max="51" width="9.33" style="1" hidden="1"/>
    <col min="52" max="52" width="9.33" style="1" hidden="1"/>
    <col min="53" max="53" width="9.33" style="1" hidden="1"/>
    <col min="54" max="54" width="9.33" style="1" hidden="1"/>
    <col min="55" max="55" width="9.33" style="1" hidden="1"/>
    <col min="56" max="56" width="9.33" style="1" hidden="1"/>
    <col min="57" max="57" width="9.33" style="1" hidden="1"/>
    <col min="58" max="58" width="9.33" style="1" hidden="1"/>
    <col min="59" max="59" width="9.33" style="1" hidden="1"/>
    <col min="60" max="60" width="9.33" style="1" hidden="1"/>
    <col min="61" max="61" width="9.33" style="1" hidden="1"/>
    <col min="62" max="62" width="9.33" style="1" hidden="1"/>
    <col min="63" max="63" width="9.33" style="1" hidden="1"/>
    <col min="64" max="64" width="9.33" style="1" hidden="1"/>
    <col min="65" max="65" width="9.33" style="1" hidden="1"/>
  </cols>
  <sheetData>
    <row r="2" s="1" customFormat="1" ht="36.96" customHeight="1">
      <c r="I2" s="144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153</v>
      </c>
      <c r="AZ2" s="266" t="s">
        <v>231</v>
      </c>
      <c r="BA2" s="266" t="s">
        <v>231</v>
      </c>
      <c r="BB2" s="266" t="s">
        <v>1</v>
      </c>
      <c r="BC2" s="266" t="s">
        <v>209</v>
      </c>
      <c r="BD2" s="266" t="s">
        <v>95</v>
      </c>
    </row>
    <row r="3" s="1" customFormat="1" ht="6.96" customHeight="1">
      <c r="B3" s="145"/>
      <c r="C3" s="146"/>
      <c r="D3" s="146"/>
      <c r="E3" s="146"/>
      <c r="F3" s="146"/>
      <c r="G3" s="146"/>
      <c r="H3" s="146"/>
      <c r="I3" s="147"/>
      <c r="J3" s="146"/>
      <c r="K3" s="146"/>
      <c r="L3" s="18"/>
      <c r="AT3" s="15" t="s">
        <v>82</v>
      </c>
      <c r="AZ3" s="266" t="s">
        <v>1386</v>
      </c>
      <c r="BA3" s="266" t="s">
        <v>1386</v>
      </c>
      <c r="BB3" s="266" t="s">
        <v>1</v>
      </c>
      <c r="BC3" s="266" t="s">
        <v>209</v>
      </c>
      <c r="BD3" s="266" t="s">
        <v>95</v>
      </c>
    </row>
    <row r="4" s="1" customFormat="1" ht="24.96" customHeight="1">
      <c r="B4" s="18"/>
      <c r="D4" s="148" t="s">
        <v>177</v>
      </c>
      <c r="I4" s="144"/>
      <c r="L4" s="18"/>
      <c r="M4" s="149" t="s">
        <v>10</v>
      </c>
      <c r="AT4" s="15" t="s">
        <v>4</v>
      </c>
      <c r="AZ4" s="266" t="s">
        <v>1299</v>
      </c>
      <c r="BA4" s="266" t="s">
        <v>1299</v>
      </c>
      <c r="BB4" s="266" t="s">
        <v>1</v>
      </c>
      <c r="BC4" s="266" t="s">
        <v>1387</v>
      </c>
      <c r="BD4" s="266" t="s">
        <v>95</v>
      </c>
    </row>
    <row r="5" s="1" customFormat="1" ht="6.96" customHeight="1">
      <c r="B5" s="18"/>
      <c r="I5" s="144"/>
      <c r="L5" s="18"/>
      <c r="AZ5" s="266" t="s">
        <v>610</v>
      </c>
      <c r="BA5" s="266" t="s">
        <v>610</v>
      </c>
      <c r="BB5" s="266" t="s">
        <v>1</v>
      </c>
      <c r="BC5" s="266" t="s">
        <v>1388</v>
      </c>
      <c r="BD5" s="266" t="s">
        <v>95</v>
      </c>
    </row>
    <row r="6" s="1" customFormat="1" ht="12" customHeight="1">
      <c r="B6" s="18"/>
      <c r="D6" s="150" t="s">
        <v>15</v>
      </c>
      <c r="I6" s="144"/>
      <c r="L6" s="18"/>
      <c r="AZ6" s="266" t="s">
        <v>291</v>
      </c>
      <c r="BA6" s="266" t="s">
        <v>291</v>
      </c>
      <c r="BB6" s="266" t="s">
        <v>1</v>
      </c>
      <c r="BC6" s="266" t="s">
        <v>275</v>
      </c>
      <c r="BD6" s="266" t="s">
        <v>95</v>
      </c>
    </row>
    <row r="7" s="1" customFormat="1" ht="16.5" customHeight="1">
      <c r="B7" s="18"/>
      <c r="E7" s="151" t="str">
        <f>'Rekapitulace stavby'!K6</f>
        <v>,,Úprava projektové dokumentace na stavbu Modernizace silnice II/298 Býšť - hranice kraje, km 9,700</v>
      </c>
      <c r="F7" s="150"/>
      <c r="G7" s="150"/>
      <c r="H7" s="150"/>
      <c r="I7" s="144"/>
      <c r="L7" s="18"/>
    </row>
    <row r="8" s="2" customFormat="1" ht="12" customHeight="1">
      <c r="A8" s="36"/>
      <c r="B8" s="42"/>
      <c r="C8" s="36"/>
      <c r="D8" s="150" t="s">
        <v>178</v>
      </c>
      <c r="E8" s="36"/>
      <c r="F8" s="36"/>
      <c r="G8" s="36"/>
      <c r="H8" s="36"/>
      <c r="I8" s="152"/>
      <c r="J8" s="36"/>
      <c r="K8" s="36"/>
      <c r="L8" s="61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6.5" customHeight="1">
      <c r="A9" s="36"/>
      <c r="B9" s="42"/>
      <c r="C9" s="36"/>
      <c r="D9" s="36"/>
      <c r="E9" s="153" t="s">
        <v>1389</v>
      </c>
      <c r="F9" s="36"/>
      <c r="G9" s="36"/>
      <c r="H9" s="36"/>
      <c r="I9" s="152"/>
      <c r="J9" s="36"/>
      <c r="K9" s="36"/>
      <c r="L9" s="61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42"/>
      <c r="C10" s="36"/>
      <c r="D10" s="36"/>
      <c r="E10" s="36"/>
      <c r="F10" s="36"/>
      <c r="G10" s="36"/>
      <c r="H10" s="36"/>
      <c r="I10" s="152"/>
      <c r="J10" s="36"/>
      <c r="K10" s="36"/>
      <c r="L10" s="61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42"/>
      <c r="C11" s="36"/>
      <c r="D11" s="150" t="s">
        <v>17</v>
      </c>
      <c r="E11" s="36"/>
      <c r="F11" s="139" t="s">
        <v>1</v>
      </c>
      <c r="G11" s="36"/>
      <c r="H11" s="36"/>
      <c r="I11" s="154" t="s">
        <v>18</v>
      </c>
      <c r="J11" s="139" t="s">
        <v>1</v>
      </c>
      <c r="K11" s="36"/>
      <c r="L11" s="61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42"/>
      <c r="C12" s="36"/>
      <c r="D12" s="150" t="s">
        <v>19</v>
      </c>
      <c r="E12" s="36"/>
      <c r="F12" s="139" t="s">
        <v>20</v>
      </c>
      <c r="G12" s="36"/>
      <c r="H12" s="36"/>
      <c r="I12" s="154" t="s">
        <v>21</v>
      </c>
      <c r="J12" s="155" t="str">
        <f>'Rekapitulace stavby'!AN8</f>
        <v>7. 11. 2019</v>
      </c>
      <c r="K12" s="36"/>
      <c r="L12" s="61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21.84" customHeight="1">
      <c r="A13" s="36"/>
      <c r="B13" s="42"/>
      <c r="C13" s="36"/>
      <c r="D13" s="156" t="s">
        <v>180</v>
      </c>
      <c r="E13" s="36"/>
      <c r="F13" s="157" t="s">
        <v>1390</v>
      </c>
      <c r="G13" s="36"/>
      <c r="H13" s="36"/>
      <c r="I13" s="158" t="s">
        <v>182</v>
      </c>
      <c r="J13" s="157" t="s">
        <v>183</v>
      </c>
      <c r="K13" s="36"/>
      <c r="L13" s="61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50" t="s">
        <v>23</v>
      </c>
      <c r="E14" s="36"/>
      <c r="F14" s="36"/>
      <c r="G14" s="36"/>
      <c r="H14" s="36"/>
      <c r="I14" s="154" t="s">
        <v>24</v>
      </c>
      <c r="J14" s="139" t="str">
        <f>IF('Rekapitulace stavby'!AN10="","",'Rekapitulace stavby'!AN10)</f>
        <v/>
      </c>
      <c r="K14" s="36"/>
      <c r="L14" s="61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42"/>
      <c r="C15" s="36"/>
      <c r="D15" s="36"/>
      <c r="E15" s="139" t="str">
        <f>IF('Rekapitulace stavby'!E11="","",'Rekapitulace stavby'!E11)</f>
        <v xml:space="preserve"> </v>
      </c>
      <c r="F15" s="36"/>
      <c r="G15" s="36"/>
      <c r="H15" s="36"/>
      <c r="I15" s="154" t="s">
        <v>25</v>
      </c>
      <c r="J15" s="139" t="str">
        <f>IF('Rekapitulace stavby'!AN11="","",'Rekapitulace stavby'!AN11)</f>
        <v/>
      </c>
      <c r="K15" s="36"/>
      <c r="L15" s="61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42"/>
      <c r="C16" s="36"/>
      <c r="D16" s="36"/>
      <c r="E16" s="36"/>
      <c r="F16" s="36"/>
      <c r="G16" s="36"/>
      <c r="H16" s="36"/>
      <c r="I16" s="152"/>
      <c r="J16" s="36"/>
      <c r="K16" s="36"/>
      <c r="L16" s="61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42"/>
      <c r="C17" s="36"/>
      <c r="D17" s="150" t="s">
        <v>26</v>
      </c>
      <c r="E17" s="36"/>
      <c r="F17" s="36"/>
      <c r="G17" s="36"/>
      <c r="H17" s="36"/>
      <c r="I17" s="154" t="s">
        <v>24</v>
      </c>
      <c r="J17" s="31" t="str">
        <f>'Rekapitulace stavby'!AN13</f>
        <v>Vyplň údaj</v>
      </c>
      <c r="K17" s="36"/>
      <c r="L17" s="61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42"/>
      <c r="C18" s="36"/>
      <c r="D18" s="36"/>
      <c r="E18" s="31" t="str">
        <f>'Rekapitulace stavby'!E14</f>
        <v>Vyplň údaj</v>
      </c>
      <c r="F18" s="139"/>
      <c r="G18" s="139"/>
      <c r="H18" s="139"/>
      <c r="I18" s="154" t="s">
        <v>25</v>
      </c>
      <c r="J18" s="31" t="str">
        <f>'Rekapitulace stavby'!AN14</f>
        <v>Vyplň údaj</v>
      </c>
      <c r="K18" s="36"/>
      <c r="L18" s="61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42"/>
      <c r="C19" s="36"/>
      <c r="D19" s="36"/>
      <c r="E19" s="36"/>
      <c r="F19" s="36"/>
      <c r="G19" s="36"/>
      <c r="H19" s="36"/>
      <c r="I19" s="152"/>
      <c r="J19" s="36"/>
      <c r="K19" s="36"/>
      <c r="L19" s="61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42"/>
      <c r="C20" s="36"/>
      <c r="D20" s="150" t="s">
        <v>28</v>
      </c>
      <c r="E20" s="36"/>
      <c r="F20" s="36"/>
      <c r="G20" s="36"/>
      <c r="H20" s="36"/>
      <c r="I20" s="154" t="s">
        <v>24</v>
      </c>
      <c r="J20" s="139" t="str">
        <f>IF('Rekapitulace stavby'!AN16="","",'Rekapitulace stavby'!AN16)</f>
        <v/>
      </c>
      <c r="K20" s="36"/>
      <c r="L20" s="61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42"/>
      <c r="C21" s="36"/>
      <c r="D21" s="36"/>
      <c r="E21" s="139" t="str">
        <f>IF('Rekapitulace stavby'!E17="","",'Rekapitulace stavby'!E17)</f>
        <v xml:space="preserve"> </v>
      </c>
      <c r="F21" s="36"/>
      <c r="G21" s="36"/>
      <c r="H21" s="36"/>
      <c r="I21" s="154" t="s">
        <v>25</v>
      </c>
      <c r="J21" s="139" t="str">
        <f>IF('Rekapitulace stavby'!AN17="","",'Rekapitulace stavby'!AN17)</f>
        <v/>
      </c>
      <c r="K21" s="36"/>
      <c r="L21" s="61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42"/>
      <c r="C22" s="36"/>
      <c r="D22" s="36"/>
      <c r="E22" s="36"/>
      <c r="F22" s="36"/>
      <c r="G22" s="36"/>
      <c r="H22" s="36"/>
      <c r="I22" s="152"/>
      <c r="J22" s="36"/>
      <c r="K22" s="36"/>
      <c r="L22" s="61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42"/>
      <c r="C23" s="36"/>
      <c r="D23" s="150" t="s">
        <v>30</v>
      </c>
      <c r="E23" s="36"/>
      <c r="F23" s="36"/>
      <c r="G23" s="36"/>
      <c r="H23" s="36"/>
      <c r="I23" s="154" t="s">
        <v>24</v>
      </c>
      <c r="J23" s="139" t="str">
        <f>IF('Rekapitulace stavby'!AN19="","",'Rekapitulace stavby'!AN19)</f>
        <v/>
      </c>
      <c r="K23" s="36"/>
      <c r="L23" s="61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42"/>
      <c r="C24" s="36"/>
      <c r="D24" s="36"/>
      <c r="E24" s="139" t="str">
        <f>IF('Rekapitulace stavby'!E20="","",'Rekapitulace stavby'!E20)</f>
        <v xml:space="preserve"> </v>
      </c>
      <c r="F24" s="36"/>
      <c r="G24" s="36"/>
      <c r="H24" s="36"/>
      <c r="I24" s="154" t="s">
        <v>25</v>
      </c>
      <c r="J24" s="139" t="str">
        <f>IF('Rekapitulace stavby'!AN20="","",'Rekapitulace stavby'!AN20)</f>
        <v/>
      </c>
      <c r="K24" s="36"/>
      <c r="L24" s="61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42"/>
      <c r="C25" s="36"/>
      <c r="D25" s="36"/>
      <c r="E25" s="36"/>
      <c r="F25" s="36"/>
      <c r="G25" s="36"/>
      <c r="H25" s="36"/>
      <c r="I25" s="152"/>
      <c r="J25" s="36"/>
      <c r="K25" s="36"/>
      <c r="L25" s="61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42"/>
      <c r="C26" s="36"/>
      <c r="D26" s="150" t="s">
        <v>31</v>
      </c>
      <c r="E26" s="36"/>
      <c r="F26" s="36"/>
      <c r="G26" s="36"/>
      <c r="H26" s="36"/>
      <c r="I26" s="152"/>
      <c r="J26" s="36"/>
      <c r="K26" s="36"/>
      <c r="L26" s="61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16.5" customHeight="1">
      <c r="A27" s="159"/>
      <c r="B27" s="160"/>
      <c r="C27" s="159"/>
      <c r="D27" s="159"/>
      <c r="E27" s="161" t="s">
        <v>1</v>
      </c>
      <c r="F27" s="161"/>
      <c r="G27" s="161"/>
      <c r="H27" s="161"/>
      <c r="I27" s="162"/>
      <c r="J27" s="159"/>
      <c r="K27" s="159"/>
      <c r="L27" s="163"/>
      <c r="S27" s="159"/>
      <c r="T27" s="159"/>
      <c r="U27" s="159"/>
      <c r="V27" s="159"/>
      <c r="W27" s="159"/>
      <c r="X27" s="159"/>
      <c r="Y27" s="159"/>
      <c r="Z27" s="159"/>
      <c r="AA27" s="159"/>
      <c r="AB27" s="159"/>
      <c r="AC27" s="159"/>
      <c r="AD27" s="159"/>
      <c r="AE27" s="159"/>
    </row>
    <row r="28" s="2" customFormat="1" ht="6.96" customHeight="1">
      <c r="A28" s="36"/>
      <c r="B28" s="42"/>
      <c r="C28" s="36"/>
      <c r="D28" s="36"/>
      <c r="E28" s="36"/>
      <c r="F28" s="36"/>
      <c r="G28" s="36"/>
      <c r="H28" s="36"/>
      <c r="I28" s="152"/>
      <c r="J28" s="36"/>
      <c r="K28" s="36"/>
      <c r="L28" s="61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42"/>
      <c r="C29" s="36"/>
      <c r="D29" s="164"/>
      <c r="E29" s="164"/>
      <c r="F29" s="164"/>
      <c r="G29" s="164"/>
      <c r="H29" s="164"/>
      <c r="I29" s="165"/>
      <c r="J29" s="164"/>
      <c r="K29" s="164"/>
      <c r="L29" s="61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25.44" customHeight="1">
      <c r="A30" s="36"/>
      <c r="B30" s="42"/>
      <c r="C30" s="36"/>
      <c r="D30" s="166" t="s">
        <v>32</v>
      </c>
      <c r="E30" s="36"/>
      <c r="F30" s="36"/>
      <c r="G30" s="36"/>
      <c r="H30" s="36"/>
      <c r="I30" s="152"/>
      <c r="J30" s="167">
        <f>ROUND(J122, 2)</f>
        <v>0</v>
      </c>
      <c r="K30" s="36"/>
      <c r="L30" s="61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64"/>
      <c r="E31" s="164"/>
      <c r="F31" s="164"/>
      <c r="G31" s="164"/>
      <c r="H31" s="164"/>
      <c r="I31" s="165"/>
      <c r="J31" s="164"/>
      <c r="K31" s="164"/>
      <c r="L31" s="61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42"/>
      <c r="C32" s="36"/>
      <c r="D32" s="36"/>
      <c r="E32" s="36"/>
      <c r="F32" s="168" t="s">
        <v>34</v>
      </c>
      <c r="G32" s="36"/>
      <c r="H32" s="36"/>
      <c r="I32" s="169" t="s">
        <v>33</v>
      </c>
      <c r="J32" s="168" t="s">
        <v>35</v>
      </c>
      <c r="K32" s="36"/>
      <c r="L32" s="61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14.4" customHeight="1">
      <c r="A33" s="36"/>
      <c r="B33" s="42"/>
      <c r="C33" s="36"/>
      <c r="D33" s="170" t="s">
        <v>36</v>
      </c>
      <c r="E33" s="150" t="s">
        <v>37</v>
      </c>
      <c r="F33" s="171">
        <f>ROUND((SUM(BE122:BE195)),  2)</f>
        <v>0</v>
      </c>
      <c r="G33" s="36"/>
      <c r="H33" s="36"/>
      <c r="I33" s="172">
        <v>0.20999999999999999</v>
      </c>
      <c r="J33" s="171">
        <f>ROUND(((SUM(BE122:BE195))*I33),  2)</f>
        <v>0</v>
      </c>
      <c r="K33" s="36"/>
      <c r="L33" s="61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150" t="s">
        <v>38</v>
      </c>
      <c r="F34" s="171">
        <f>ROUND((SUM(BF122:BF195)),  2)</f>
        <v>0</v>
      </c>
      <c r="G34" s="36"/>
      <c r="H34" s="36"/>
      <c r="I34" s="172">
        <v>0.14999999999999999</v>
      </c>
      <c r="J34" s="171">
        <f>ROUND(((SUM(BF122:BF195))*I34),  2)</f>
        <v>0</v>
      </c>
      <c r="K34" s="36"/>
      <c r="L34" s="61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42"/>
      <c r="C35" s="36"/>
      <c r="D35" s="36"/>
      <c r="E35" s="150" t="s">
        <v>39</v>
      </c>
      <c r="F35" s="171">
        <f>ROUND((SUM(BG122:BG195)),  2)</f>
        <v>0</v>
      </c>
      <c r="G35" s="36"/>
      <c r="H35" s="36"/>
      <c r="I35" s="172">
        <v>0.20999999999999999</v>
      </c>
      <c r="J35" s="171">
        <f>0</f>
        <v>0</v>
      </c>
      <c r="K35" s="36"/>
      <c r="L35" s="61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42"/>
      <c r="C36" s="36"/>
      <c r="D36" s="36"/>
      <c r="E36" s="150" t="s">
        <v>40</v>
      </c>
      <c r="F36" s="171">
        <f>ROUND((SUM(BH122:BH195)),  2)</f>
        <v>0</v>
      </c>
      <c r="G36" s="36"/>
      <c r="H36" s="36"/>
      <c r="I36" s="172">
        <v>0.14999999999999999</v>
      </c>
      <c r="J36" s="171">
        <f>0</f>
        <v>0</v>
      </c>
      <c r="K36" s="36"/>
      <c r="L36" s="61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50" t="s">
        <v>41</v>
      </c>
      <c r="F37" s="171">
        <f>ROUND((SUM(BI122:BI195)),  2)</f>
        <v>0</v>
      </c>
      <c r="G37" s="36"/>
      <c r="H37" s="36"/>
      <c r="I37" s="172">
        <v>0</v>
      </c>
      <c r="J37" s="171">
        <f>0</f>
        <v>0</v>
      </c>
      <c r="K37" s="36"/>
      <c r="L37" s="61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6.96" customHeight="1">
      <c r="A38" s="36"/>
      <c r="B38" s="42"/>
      <c r="C38" s="36"/>
      <c r="D38" s="36"/>
      <c r="E38" s="36"/>
      <c r="F38" s="36"/>
      <c r="G38" s="36"/>
      <c r="H38" s="36"/>
      <c r="I38" s="152"/>
      <c r="J38" s="36"/>
      <c r="K38" s="36"/>
      <c r="L38" s="61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2" customFormat="1" ht="25.44" customHeight="1">
      <c r="A39" s="36"/>
      <c r="B39" s="42"/>
      <c r="C39" s="173"/>
      <c r="D39" s="174" t="s">
        <v>42</v>
      </c>
      <c r="E39" s="175"/>
      <c r="F39" s="175"/>
      <c r="G39" s="176" t="s">
        <v>43</v>
      </c>
      <c r="H39" s="177" t="s">
        <v>44</v>
      </c>
      <c r="I39" s="178"/>
      <c r="J39" s="179">
        <f>SUM(J30:J37)</f>
        <v>0</v>
      </c>
      <c r="K39" s="180"/>
      <c r="L39" s="61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14.4" customHeight="1">
      <c r="A40" s="36"/>
      <c r="B40" s="42"/>
      <c r="C40" s="36"/>
      <c r="D40" s="36"/>
      <c r="E40" s="36"/>
      <c r="F40" s="36"/>
      <c r="G40" s="36"/>
      <c r="H40" s="36"/>
      <c r="I40" s="152"/>
      <c r="J40" s="36"/>
      <c r="K40" s="36"/>
      <c r="L40" s="61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1" customFormat="1" ht="14.4" customHeight="1">
      <c r="B41" s="18"/>
      <c r="I41" s="144"/>
      <c r="L41" s="18"/>
    </row>
    <row r="42" s="1" customFormat="1" ht="14.4" customHeight="1">
      <c r="B42" s="18"/>
      <c r="I42" s="144"/>
      <c r="L42" s="18"/>
    </row>
    <row r="43" s="1" customFormat="1" ht="14.4" customHeight="1">
      <c r="B43" s="18"/>
      <c r="I43" s="144"/>
      <c r="L43" s="18"/>
    </row>
    <row r="44" s="1" customFormat="1" ht="14.4" customHeight="1">
      <c r="B44" s="18"/>
      <c r="I44" s="144"/>
      <c r="L44" s="18"/>
    </row>
    <row r="45" s="1" customFormat="1" ht="14.4" customHeight="1">
      <c r="B45" s="18"/>
      <c r="I45" s="144"/>
      <c r="L45" s="18"/>
    </row>
    <row r="46" s="1" customFormat="1" ht="14.4" customHeight="1">
      <c r="B46" s="18"/>
      <c r="I46" s="144"/>
      <c r="L46" s="18"/>
    </row>
    <row r="47" s="1" customFormat="1" ht="14.4" customHeight="1">
      <c r="B47" s="18"/>
      <c r="I47" s="144"/>
      <c r="L47" s="18"/>
    </row>
    <row r="48" s="1" customFormat="1" ht="14.4" customHeight="1">
      <c r="B48" s="18"/>
      <c r="I48" s="144"/>
      <c r="L48" s="18"/>
    </row>
    <row r="49" s="2" customFormat="1" ht="14.4" customHeight="1">
      <c r="B49" s="61"/>
      <c r="D49" s="181" t="s">
        <v>45</v>
      </c>
      <c r="E49" s="182"/>
      <c r="F49" s="182"/>
      <c r="G49" s="181" t="s">
        <v>46</v>
      </c>
      <c r="H49" s="182"/>
      <c r="I49" s="183"/>
      <c r="J49" s="182"/>
      <c r="K49" s="182"/>
      <c r="L49" s="61"/>
    </row>
    <row r="50">
      <c r="B50" s="18"/>
      <c r="L50" s="18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 s="2" customFormat="1">
      <c r="A60" s="36"/>
      <c r="B60" s="42"/>
      <c r="C60" s="36"/>
      <c r="D60" s="184" t="s">
        <v>47</v>
      </c>
      <c r="E60" s="185"/>
      <c r="F60" s="186" t="s">
        <v>48</v>
      </c>
      <c r="G60" s="184" t="s">
        <v>47</v>
      </c>
      <c r="H60" s="185"/>
      <c r="I60" s="187"/>
      <c r="J60" s="188" t="s">
        <v>48</v>
      </c>
      <c r="K60" s="185"/>
      <c r="L60" s="61"/>
      <c r="S60" s="36"/>
      <c r="T60" s="36"/>
      <c r="U60" s="36"/>
      <c r="V60" s="36"/>
      <c r="W60" s="36"/>
      <c r="X60" s="36"/>
      <c r="Y60" s="36"/>
      <c r="Z60" s="36"/>
      <c r="AA60" s="36"/>
      <c r="AB60" s="36"/>
      <c r="AC60" s="36"/>
      <c r="AD60" s="36"/>
      <c r="AE60" s="36"/>
    </row>
    <row r="61">
      <c r="B61" s="18"/>
      <c r="L61" s="18"/>
    </row>
    <row r="62">
      <c r="B62" s="18"/>
      <c r="L62" s="18"/>
    </row>
    <row r="63">
      <c r="B63" s="18"/>
      <c r="L63" s="18"/>
    </row>
    <row r="64" s="2" customFormat="1">
      <c r="A64" s="36"/>
      <c r="B64" s="42"/>
      <c r="C64" s="36"/>
      <c r="D64" s="181" t="s">
        <v>49</v>
      </c>
      <c r="E64" s="189"/>
      <c r="F64" s="189"/>
      <c r="G64" s="181" t="s">
        <v>50</v>
      </c>
      <c r="H64" s="189"/>
      <c r="I64" s="190"/>
      <c r="J64" s="189"/>
      <c r="K64" s="189"/>
      <c r="L64" s="61"/>
      <c r="S64" s="36"/>
      <c r="T64" s="36"/>
      <c r="U64" s="36"/>
      <c r="V64" s="36"/>
      <c r="W64" s="36"/>
      <c r="X64" s="36"/>
      <c r="Y64" s="36"/>
      <c r="Z64" s="36"/>
      <c r="AA64" s="36"/>
      <c r="AB64" s="36"/>
      <c r="AC64" s="36"/>
      <c r="AD64" s="36"/>
      <c r="AE64" s="36"/>
    </row>
    <row r="65">
      <c r="B65" s="18"/>
      <c r="L65" s="18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 s="2" customFormat="1">
      <c r="A75" s="36"/>
      <c r="B75" s="42"/>
      <c r="C75" s="36"/>
      <c r="D75" s="184" t="s">
        <v>47</v>
      </c>
      <c r="E75" s="185"/>
      <c r="F75" s="186" t="s">
        <v>48</v>
      </c>
      <c r="G75" s="184" t="s">
        <v>47</v>
      </c>
      <c r="H75" s="185"/>
      <c r="I75" s="187"/>
      <c r="J75" s="188" t="s">
        <v>48</v>
      </c>
      <c r="K75" s="185"/>
      <c r="L75" s="61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="2" customFormat="1" ht="14.4" customHeight="1">
      <c r="A76" s="36"/>
      <c r="B76" s="191"/>
      <c r="C76" s="192"/>
      <c r="D76" s="192"/>
      <c r="E76" s="192"/>
      <c r="F76" s="192"/>
      <c r="G76" s="192"/>
      <c r="H76" s="192"/>
      <c r="I76" s="193"/>
      <c r="J76" s="192"/>
      <c r="K76" s="192"/>
      <c r="L76" s="61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80" s="2" customFormat="1" ht="6.96" customHeight="1">
      <c r="A80" s="36"/>
      <c r="B80" s="194"/>
      <c r="C80" s="195"/>
      <c r="D80" s="195"/>
      <c r="E80" s="195"/>
      <c r="F80" s="195"/>
      <c r="G80" s="195"/>
      <c r="H80" s="195"/>
      <c r="I80" s="196"/>
      <c r="J80" s="195"/>
      <c r="K80" s="195"/>
      <c r="L80" s="61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="2" customFormat="1" ht="24.96" customHeight="1">
      <c r="A81" s="36"/>
      <c r="B81" s="37"/>
      <c r="C81" s="21" t="s">
        <v>184</v>
      </c>
      <c r="D81" s="38"/>
      <c r="E81" s="38"/>
      <c r="F81" s="38"/>
      <c r="G81" s="38"/>
      <c r="H81" s="38"/>
      <c r="I81" s="152"/>
      <c r="J81" s="38"/>
      <c r="K81" s="38"/>
      <c r="L81" s="61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6.96" customHeight="1">
      <c r="A82" s="36"/>
      <c r="B82" s="37"/>
      <c r="C82" s="38"/>
      <c r="D82" s="38"/>
      <c r="E82" s="38"/>
      <c r="F82" s="38"/>
      <c r="G82" s="38"/>
      <c r="H82" s="38"/>
      <c r="I82" s="152"/>
      <c r="J82" s="38"/>
      <c r="K82" s="38"/>
      <c r="L82" s="61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12" customHeight="1">
      <c r="A83" s="36"/>
      <c r="B83" s="37"/>
      <c r="C83" s="30" t="s">
        <v>15</v>
      </c>
      <c r="D83" s="38"/>
      <c r="E83" s="38"/>
      <c r="F83" s="38"/>
      <c r="G83" s="38"/>
      <c r="H83" s="38"/>
      <c r="I83" s="152"/>
      <c r="J83" s="38"/>
      <c r="K83" s="38"/>
      <c r="L83" s="61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6.5" customHeight="1">
      <c r="A84" s="36"/>
      <c r="B84" s="37"/>
      <c r="C84" s="38"/>
      <c r="D84" s="38"/>
      <c r="E84" s="197" t="str">
        <f>E7</f>
        <v>,,Úprava projektové dokumentace na stavbu Modernizace silnice II/298 Býšť - hranice kraje, km 9,700</v>
      </c>
      <c r="F84" s="30"/>
      <c r="G84" s="30"/>
      <c r="H84" s="30"/>
      <c r="I84" s="152"/>
      <c r="J84" s="38"/>
      <c r="K84" s="38"/>
      <c r="L84" s="61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12" customHeight="1">
      <c r="A85" s="36"/>
      <c r="B85" s="37"/>
      <c r="C85" s="30" t="s">
        <v>178</v>
      </c>
      <c r="D85" s="38"/>
      <c r="E85" s="38"/>
      <c r="F85" s="38"/>
      <c r="G85" s="38"/>
      <c r="H85" s="38"/>
      <c r="I85" s="152"/>
      <c r="J85" s="38"/>
      <c r="K85" s="38"/>
      <c r="L85" s="61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2" customFormat="1" ht="16.5" customHeight="1">
      <c r="A86" s="36"/>
      <c r="B86" s="37"/>
      <c r="C86" s="38"/>
      <c r="D86" s="38"/>
      <c r="E86" s="74" t="str">
        <f>E9</f>
        <v>SO 310 - Odvodnění Bělečko - způsobilé výdaje na hlavní aktivitu projektu</v>
      </c>
      <c r="F86" s="38"/>
      <c r="G86" s="38"/>
      <c r="H86" s="38"/>
      <c r="I86" s="152"/>
      <c r="J86" s="38"/>
      <c r="K86" s="38"/>
      <c r="L86" s="61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="2" customFormat="1" ht="6.96" customHeight="1">
      <c r="A87" s="36"/>
      <c r="B87" s="37"/>
      <c r="C87" s="38"/>
      <c r="D87" s="38"/>
      <c r="E87" s="38"/>
      <c r="F87" s="38"/>
      <c r="G87" s="38"/>
      <c r="H87" s="38"/>
      <c r="I87" s="152"/>
      <c r="J87" s="38"/>
      <c r="K87" s="38"/>
      <c r="L87" s="61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2" customFormat="1" ht="12" customHeight="1">
      <c r="A88" s="36"/>
      <c r="B88" s="37"/>
      <c r="C88" s="30" t="s">
        <v>19</v>
      </c>
      <c r="D88" s="38"/>
      <c r="E88" s="38"/>
      <c r="F88" s="25" t="str">
        <f>F12</f>
        <v xml:space="preserve"> </v>
      </c>
      <c r="G88" s="38"/>
      <c r="H88" s="38"/>
      <c r="I88" s="154" t="s">
        <v>21</v>
      </c>
      <c r="J88" s="77" t="str">
        <f>IF(J12="","",J12)</f>
        <v>7. 11. 2019</v>
      </c>
      <c r="K88" s="38"/>
      <c r="L88" s="61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="2" customFormat="1" ht="6.96" customHeight="1">
      <c r="A89" s="36"/>
      <c r="B89" s="37"/>
      <c r="C89" s="38"/>
      <c r="D89" s="38"/>
      <c r="E89" s="38"/>
      <c r="F89" s="38"/>
      <c r="G89" s="38"/>
      <c r="H89" s="38"/>
      <c r="I89" s="152"/>
      <c r="J89" s="38"/>
      <c r="K89" s="38"/>
      <c r="L89" s="61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="2" customFormat="1" ht="15.15" customHeight="1">
      <c r="A90" s="36"/>
      <c r="B90" s="37"/>
      <c r="C90" s="30" t="s">
        <v>23</v>
      </c>
      <c r="D90" s="38"/>
      <c r="E90" s="38"/>
      <c r="F90" s="25" t="str">
        <f>E15</f>
        <v xml:space="preserve"> </v>
      </c>
      <c r="G90" s="38"/>
      <c r="H90" s="38"/>
      <c r="I90" s="154" t="s">
        <v>28</v>
      </c>
      <c r="J90" s="34" t="str">
        <f>E21</f>
        <v xml:space="preserve"> </v>
      </c>
      <c r="K90" s="38"/>
      <c r="L90" s="61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="2" customFormat="1" ht="15.15" customHeight="1">
      <c r="A91" s="36"/>
      <c r="B91" s="37"/>
      <c r="C91" s="30" t="s">
        <v>26</v>
      </c>
      <c r="D91" s="38"/>
      <c r="E91" s="38"/>
      <c r="F91" s="25" t="str">
        <f>IF(E18="","",E18)</f>
        <v>Vyplň údaj</v>
      </c>
      <c r="G91" s="38"/>
      <c r="H91" s="38"/>
      <c r="I91" s="154" t="s">
        <v>30</v>
      </c>
      <c r="J91" s="34" t="str">
        <f>E24</f>
        <v xml:space="preserve"> </v>
      </c>
      <c r="K91" s="38"/>
      <c r="L91" s="61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="2" customFormat="1" ht="10.32" customHeight="1">
      <c r="A92" s="36"/>
      <c r="B92" s="37"/>
      <c r="C92" s="38"/>
      <c r="D92" s="38"/>
      <c r="E92" s="38"/>
      <c r="F92" s="38"/>
      <c r="G92" s="38"/>
      <c r="H92" s="38"/>
      <c r="I92" s="152"/>
      <c r="J92" s="38"/>
      <c r="K92" s="38"/>
      <c r="L92" s="61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="2" customFormat="1" ht="29.28" customHeight="1">
      <c r="A93" s="36"/>
      <c r="B93" s="37"/>
      <c r="C93" s="198" t="s">
        <v>185</v>
      </c>
      <c r="D93" s="199"/>
      <c r="E93" s="199"/>
      <c r="F93" s="199"/>
      <c r="G93" s="199"/>
      <c r="H93" s="199"/>
      <c r="I93" s="200"/>
      <c r="J93" s="201" t="s">
        <v>186</v>
      </c>
      <c r="K93" s="199"/>
      <c r="L93" s="61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="2" customFormat="1" ht="10.32" customHeight="1">
      <c r="A94" s="36"/>
      <c r="B94" s="37"/>
      <c r="C94" s="38"/>
      <c r="D94" s="38"/>
      <c r="E94" s="38"/>
      <c r="F94" s="38"/>
      <c r="G94" s="38"/>
      <c r="H94" s="38"/>
      <c r="I94" s="152"/>
      <c r="J94" s="38"/>
      <c r="K94" s="38"/>
      <c r="L94" s="61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="2" customFormat="1" ht="22.8" customHeight="1">
      <c r="A95" s="36"/>
      <c r="B95" s="37"/>
      <c r="C95" s="202" t="s">
        <v>187</v>
      </c>
      <c r="D95" s="38"/>
      <c r="E95" s="38"/>
      <c r="F95" s="38"/>
      <c r="G95" s="38"/>
      <c r="H95" s="38"/>
      <c r="I95" s="152"/>
      <c r="J95" s="108">
        <f>J122</f>
        <v>0</v>
      </c>
      <c r="K95" s="38"/>
      <c r="L95" s="61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  <c r="AU95" s="15" t="s">
        <v>82</v>
      </c>
    </row>
    <row r="96" s="9" customFormat="1" ht="24.96" customHeight="1">
      <c r="A96" s="9"/>
      <c r="B96" s="203"/>
      <c r="C96" s="204"/>
      <c r="D96" s="205" t="s">
        <v>188</v>
      </c>
      <c r="E96" s="206"/>
      <c r="F96" s="206"/>
      <c r="G96" s="206"/>
      <c r="H96" s="206"/>
      <c r="I96" s="207"/>
      <c r="J96" s="208">
        <f>J123</f>
        <v>0</v>
      </c>
      <c r="K96" s="204"/>
      <c r="L96" s="209"/>
      <c r="S96" s="9"/>
      <c r="T96" s="9"/>
      <c r="U96" s="9"/>
      <c r="V96" s="9"/>
      <c r="W96" s="9"/>
      <c r="X96" s="9"/>
      <c r="Y96" s="9"/>
      <c r="Z96" s="9"/>
      <c r="AA96" s="9"/>
      <c r="AB96" s="9"/>
      <c r="AC96" s="9"/>
      <c r="AD96" s="9"/>
      <c r="AE96" s="9"/>
    </row>
    <row r="97" s="9" customFormat="1" ht="24.96" customHeight="1">
      <c r="A97" s="9"/>
      <c r="B97" s="203"/>
      <c r="C97" s="204"/>
      <c r="D97" s="205" t="s">
        <v>253</v>
      </c>
      <c r="E97" s="206"/>
      <c r="F97" s="206"/>
      <c r="G97" s="206"/>
      <c r="H97" s="206"/>
      <c r="I97" s="207"/>
      <c r="J97" s="208">
        <f>J127</f>
        <v>0</v>
      </c>
      <c r="K97" s="204"/>
      <c r="L97" s="20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203"/>
      <c r="C98" s="204"/>
      <c r="D98" s="205" t="s">
        <v>1391</v>
      </c>
      <c r="E98" s="206"/>
      <c r="F98" s="206"/>
      <c r="G98" s="206"/>
      <c r="H98" s="206"/>
      <c r="I98" s="207"/>
      <c r="J98" s="208">
        <f>J152</f>
        <v>0</v>
      </c>
      <c r="K98" s="204"/>
      <c r="L98" s="209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9" customFormat="1" ht="24.96" customHeight="1">
      <c r="A99" s="9"/>
      <c r="B99" s="203"/>
      <c r="C99" s="204"/>
      <c r="D99" s="205" t="s">
        <v>490</v>
      </c>
      <c r="E99" s="206"/>
      <c r="F99" s="206"/>
      <c r="G99" s="206"/>
      <c r="H99" s="206"/>
      <c r="I99" s="207"/>
      <c r="J99" s="208">
        <f>J156</f>
        <v>0</v>
      </c>
      <c r="K99" s="204"/>
      <c r="L99" s="209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203"/>
      <c r="C100" s="204"/>
      <c r="D100" s="205" t="s">
        <v>308</v>
      </c>
      <c r="E100" s="206"/>
      <c r="F100" s="206"/>
      <c r="G100" s="206"/>
      <c r="H100" s="206"/>
      <c r="I100" s="207"/>
      <c r="J100" s="208">
        <f>J177</f>
        <v>0</v>
      </c>
      <c r="K100" s="204"/>
      <c r="L100" s="209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9" customFormat="1" ht="24.96" customHeight="1">
      <c r="A101" s="9"/>
      <c r="B101" s="203"/>
      <c r="C101" s="204"/>
      <c r="D101" s="205" t="s">
        <v>491</v>
      </c>
      <c r="E101" s="206"/>
      <c r="F101" s="206"/>
      <c r="G101" s="206"/>
      <c r="H101" s="206"/>
      <c r="I101" s="207"/>
      <c r="J101" s="208">
        <f>J181</f>
        <v>0</v>
      </c>
      <c r="K101" s="204"/>
      <c r="L101" s="209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9" customFormat="1" ht="24.96" customHeight="1">
      <c r="A102" s="9"/>
      <c r="B102" s="203"/>
      <c r="C102" s="204"/>
      <c r="D102" s="205" t="s">
        <v>254</v>
      </c>
      <c r="E102" s="206"/>
      <c r="F102" s="206"/>
      <c r="G102" s="206"/>
      <c r="H102" s="206"/>
      <c r="I102" s="207"/>
      <c r="J102" s="208">
        <f>J192</f>
        <v>0</v>
      </c>
      <c r="K102" s="204"/>
      <c r="L102" s="209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2" customFormat="1" ht="21.84" customHeight="1">
      <c r="A103" s="36"/>
      <c r="B103" s="37"/>
      <c r="C103" s="38"/>
      <c r="D103" s="38"/>
      <c r="E103" s="38"/>
      <c r="F103" s="38"/>
      <c r="G103" s="38"/>
      <c r="H103" s="38"/>
      <c r="I103" s="152"/>
      <c r="J103" s="38"/>
      <c r="K103" s="38"/>
      <c r="L103" s="61"/>
      <c r="S103" s="36"/>
      <c r="T103" s="36"/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</row>
    <row r="104" s="2" customFormat="1" ht="6.96" customHeight="1">
      <c r="A104" s="36"/>
      <c r="B104" s="64"/>
      <c r="C104" s="65"/>
      <c r="D104" s="65"/>
      <c r="E104" s="65"/>
      <c r="F104" s="65"/>
      <c r="G104" s="65"/>
      <c r="H104" s="65"/>
      <c r="I104" s="193"/>
      <c r="J104" s="65"/>
      <c r="K104" s="65"/>
      <c r="L104" s="61"/>
      <c r="S104" s="36"/>
      <c r="T104" s="36"/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</row>
    <row r="108" s="2" customFormat="1" ht="6.96" customHeight="1">
      <c r="A108" s="36"/>
      <c r="B108" s="66"/>
      <c r="C108" s="67"/>
      <c r="D108" s="67"/>
      <c r="E108" s="67"/>
      <c r="F108" s="67"/>
      <c r="G108" s="67"/>
      <c r="H108" s="67"/>
      <c r="I108" s="196"/>
      <c r="J108" s="67"/>
      <c r="K108" s="67"/>
      <c r="L108" s="61"/>
      <c r="S108" s="36"/>
      <c r="T108" s="36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</row>
    <row r="109" s="2" customFormat="1" ht="24.96" customHeight="1">
      <c r="A109" s="36"/>
      <c r="B109" s="37"/>
      <c r="C109" s="21" t="s">
        <v>189</v>
      </c>
      <c r="D109" s="38"/>
      <c r="E109" s="38"/>
      <c r="F109" s="38"/>
      <c r="G109" s="38"/>
      <c r="H109" s="38"/>
      <c r="I109" s="152"/>
      <c r="J109" s="38"/>
      <c r="K109" s="38"/>
      <c r="L109" s="61"/>
      <c r="S109" s="36"/>
      <c r="T109" s="36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</row>
    <row r="110" s="2" customFormat="1" ht="6.96" customHeight="1">
      <c r="A110" s="36"/>
      <c r="B110" s="37"/>
      <c r="C110" s="38"/>
      <c r="D110" s="38"/>
      <c r="E110" s="38"/>
      <c r="F110" s="38"/>
      <c r="G110" s="38"/>
      <c r="H110" s="38"/>
      <c r="I110" s="152"/>
      <c r="J110" s="38"/>
      <c r="K110" s="38"/>
      <c r="L110" s="61"/>
      <c r="S110" s="36"/>
      <c r="T110" s="36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</row>
    <row r="111" s="2" customFormat="1" ht="12" customHeight="1">
      <c r="A111" s="36"/>
      <c r="B111" s="37"/>
      <c r="C111" s="30" t="s">
        <v>15</v>
      </c>
      <c r="D111" s="38"/>
      <c r="E111" s="38"/>
      <c r="F111" s="38"/>
      <c r="G111" s="38"/>
      <c r="H111" s="38"/>
      <c r="I111" s="152"/>
      <c r="J111" s="38"/>
      <c r="K111" s="38"/>
      <c r="L111" s="61"/>
      <c r="S111" s="36"/>
      <c r="T111" s="36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</row>
    <row r="112" s="2" customFormat="1" ht="16.5" customHeight="1">
      <c r="A112" s="36"/>
      <c r="B112" s="37"/>
      <c r="C112" s="38"/>
      <c r="D112" s="38"/>
      <c r="E112" s="197" t="str">
        <f>E7</f>
        <v>,,Úprava projektové dokumentace na stavbu Modernizace silnice II/298 Býšť - hranice kraje, km 9,700</v>
      </c>
      <c r="F112" s="30"/>
      <c r="G112" s="30"/>
      <c r="H112" s="30"/>
      <c r="I112" s="152"/>
      <c r="J112" s="38"/>
      <c r="K112" s="38"/>
      <c r="L112" s="61"/>
      <c r="S112" s="36"/>
      <c r="T112" s="36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</row>
    <row r="113" s="2" customFormat="1" ht="12" customHeight="1">
      <c r="A113" s="36"/>
      <c r="B113" s="37"/>
      <c r="C113" s="30" t="s">
        <v>178</v>
      </c>
      <c r="D113" s="38"/>
      <c r="E113" s="38"/>
      <c r="F113" s="38"/>
      <c r="G113" s="38"/>
      <c r="H113" s="38"/>
      <c r="I113" s="152"/>
      <c r="J113" s="38"/>
      <c r="K113" s="38"/>
      <c r="L113" s="61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</row>
    <row r="114" s="2" customFormat="1" ht="16.5" customHeight="1">
      <c r="A114" s="36"/>
      <c r="B114" s="37"/>
      <c r="C114" s="38"/>
      <c r="D114" s="38"/>
      <c r="E114" s="74" t="str">
        <f>E9</f>
        <v>SO 310 - Odvodnění Bělečko - způsobilé výdaje na hlavní aktivitu projektu</v>
      </c>
      <c r="F114" s="38"/>
      <c r="G114" s="38"/>
      <c r="H114" s="38"/>
      <c r="I114" s="152"/>
      <c r="J114" s="38"/>
      <c r="K114" s="38"/>
      <c r="L114" s="61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</row>
    <row r="115" s="2" customFormat="1" ht="6.96" customHeight="1">
      <c r="A115" s="36"/>
      <c r="B115" s="37"/>
      <c r="C115" s="38"/>
      <c r="D115" s="38"/>
      <c r="E115" s="38"/>
      <c r="F115" s="38"/>
      <c r="G115" s="38"/>
      <c r="H115" s="38"/>
      <c r="I115" s="152"/>
      <c r="J115" s="38"/>
      <c r="K115" s="38"/>
      <c r="L115" s="61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</row>
    <row r="116" s="2" customFormat="1" ht="12" customHeight="1">
      <c r="A116" s="36"/>
      <c r="B116" s="37"/>
      <c r="C116" s="30" t="s">
        <v>19</v>
      </c>
      <c r="D116" s="38"/>
      <c r="E116" s="38"/>
      <c r="F116" s="25" t="str">
        <f>F12</f>
        <v xml:space="preserve"> </v>
      </c>
      <c r="G116" s="38"/>
      <c r="H116" s="38"/>
      <c r="I116" s="154" t="s">
        <v>21</v>
      </c>
      <c r="J116" s="77" t="str">
        <f>IF(J12="","",J12)</f>
        <v>7. 11. 2019</v>
      </c>
      <c r="K116" s="38"/>
      <c r="L116" s="61"/>
      <c r="S116" s="36"/>
      <c r="T116" s="36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</row>
    <row r="117" s="2" customFormat="1" ht="6.96" customHeight="1">
      <c r="A117" s="36"/>
      <c r="B117" s="37"/>
      <c r="C117" s="38"/>
      <c r="D117" s="38"/>
      <c r="E117" s="38"/>
      <c r="F117" s="38"/>
      <c r="G117" s="38"/>
      <c r="H117" s="38"/>
      <c r="I117" s="152"/>
      <c r="J117" s="38"/>
      <c r="K117" s="38"/>
      <c r="L117" s="61"/>
      <c r="S117" s="36"/>
      <c r="T117" s="36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</row>
    <row r="118" s="2" customFormat="1" ht="15.15" customHeight="1">
      <c r="A118" s="36"/>
      <c r="B118" s="37"/>
      <c r="C118" s="30" t="s">
        <v>23</v>
      </c>
      <c r="D118" s="38"/>
      <c r="E118" s="38"/>
      <c r="F118" s="25" t="str">
        <f>E15</f>
        <v xml:space="preserve"> </v>
      </c>
      <c r="G118" s="38"/>
      <c r="H118" s="38"/>
      <c r="I118" s="154" t="s">
        <v>28</v>
      </c>
      <c r="J118" s="34" t="str">
        <f>E21</f>
        <v xml:space="preserve"> </v>
      </c>
      <c r="K118" s="38"/>
      <c r="L118" s="61"/>
      <c r="S118" s="36"/>
      <c r="T118" s="36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</row>
    <row r="119" s="2" customFormat="1" ht="15.15" customHeight="1">
      <c r="A119" s="36"/>
      <c r="B119" s="37"/>
      <c r="C119" s="30" t="s">
        <v>26</v>
      </c>
      <c r="D119" s="38"/>
      <c r="E119" s="38"/>
      <c r="F119" s="25" t="str">
        <f>IF(E18="","",E18)</f>
        <v>Vyplň údaj</v>
      </c>
      <c r="G119" s="38"/>
      <c r="H119" s="38"/>
      <c r="I119" s="154" t="s">
        <v>30</v>
      </c>
      <c r="J119" s="34" t="str">
        <f>E24</f>
        <v xml:space="preserve"> </v>
      </c>
      <c r="K119" s="38"/>
      <c r="L119" s="61"/>
      <c r="S119" s="36"/>
      <c r="T119" s="36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</row>
    <row r="120" s="2" customFormat="1" ht="10.32" customHeight="1">
      <c r="A120" s="36"/>
      <c r="B120" s="37"/>
      <c r="C120" s="38"/>
      <c r="D120" s="38"/>
      <c r="E120" s="38"/>
      <c r="F120" s="38"/>
      <c r="G120" s="38"/>
      <c r="H120" s="38"/>
      <c r="I120" s="152"/>
      <c r="J120" s="38"/>
      <c r="K120" s="38"/>
      <c r="L120" s="61"/>
      <c r="S120" s="36"/>
      <c r="T120" s="36"/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</row>
    <row r="121" s="10" customFormat="1" ht="29.28" customHeight="1">
      <c r="A121" s="210"/>
      <c r="B121" s="211"/>
      <c r="C121" s="212" t="s">
        <v>190</v>
      </c>
      <c r="D121" s="213" t="s">
        <v>57</v>
      </c>
      <c r="E121" s="213" t="s">
        <v>53</v>
      </c>
      <c r="F121" s="213" t="s">
        <v>54</v>
      </c>
      <c r="G121" s="213" t="s">
        <v>191</v>
      </c>
      <c r="H121" s="213" t="s">
        <v>192</v>
      </c>
      <c r="I121" s="214" t="s">
        <v>193</v>
      </c>
      <c r="J121" s="213" t="s">
        <v>186</v>
      </c>
      <c r="K121" s="215" t="s">
        <v>194</v>
      </c>
      <c r="L121" s="216"/>
      <c r="M121" s="98" t="s">
        <v>1</v>
      </c>
      <c r="N121" s="99" t="s">
        <v>36</v>
      </c>
      <c r="O121" s="99" t="s">
        <v>195</v>
      </c>
      <c r="P121" s="99" t="s">
        <v>196</v>
      </c>
      <c r="Q121" s="99" t="s">
        <v>197</v>
      </c>
      <c r="R121" s="99" t="s">
        <v>198</v>
      </c>
      <c r="S121" s="99" t="s">
        <v>199</v>
      </c>
      <c r="T121" s="100" t="s">
        <v>200</v>
      </c>
      <c r="U121" s="210"/>
      <c r="V121" s="210"/>
      <c r="W121" s="210"/>
      <c r="X121" s="210"/>
      <c r="Y121" s="210"/>
      <c r="Z121" s="210"/>
      <c r="AA121" s="210"/>
      <c r="AB121" s="210"/>
      <c r="AC121" s="210"/>
      <c r="AD121" s="210"/>
      <c r="AE121" s="210"/>
    </row>
    <row r="122" s="2" customFormat="1" ht="22.8" customHeight="1">
      <c r="A122" s="36"/>
      <c r="B122" s="37"/>
      <c r="C122" s="105" t="s">
        <v>201</v>
      </c>
      <c r="D122" s="38"/>
      <c r="E122" s="38"/>
      <c r="F122" s="38"/>
      <c r="G122" s="38"/>
      <c r="H122" s="38"/>
      <c r="I122" s="152"/>
      <c r="J122" s="217">
        <f>BK122</f>
        <v>0</v>
      </c>
      <c r="K122" s="38"/>
      <c r="L122" s="42"/>
      <c r="M122" s="101"/>
      <c r="N122" s="218"/>
      <c r="O122" s="102"/>
      <c r="P122" s="219">
        <f>P123+P127+P152+P156+P177+P181+P192</f>
        <v>0</v>
      </c>
      <c r="Q122" s="102"/>
      <c r="R122" s="219">
        <f>R123+R127+R152+R156+R177+R181+R192</f>
        <v>0</v>
      </c>
      <c r="S122" s="102"/>
      <c r="T122" s="220">
        <f>T123+T127+T152+T156+T177+T181+T192</f>
        <v>0</v>
      </c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T122" s="15" t="s">
        <v>71</v>
      </c>
      <c r="AU122" s="15" t="s">
        <v>82</v>
      </c>
      <c r="BK122" s="221">
        <f>BK123+BK127+BK152+BK156+BK177+BK181+BK192</f>
        <v>0</v>
      </c>
    </row>
    <row r="123" s="11" customFormat="1" ht="25.92" customHeight="1">
      <c r="A123" s="11"/>
      <c r="B123" s="222"/>
      <c r="C123" s="223"/>
      <c r="D123" s="224" t="s">
        <v>71</v>
      </c>
      <c r="E123" s="225" t="s">
        <v>72</v>
      </c>
      <c r="F123" s="225" t="s">
        <v>202</v>
      </c>
      <c r="G123" s="223"/>
      <c r="H123" s="223"/>
      <c r="I123" s="226"/>
      <c r="J123" s="227">
        <f>BK123</f>
        <v>0</v>
      </c>
      <c r="K123" s="223"/>
      <c r="L123" s="228"/>
      <c r="M123" s="229"/>
      <c r="N123" s="230"/>
      <c r="O123" s="230"/>
      <c r="P123" s="231">
        <f>SUM(P124:P126)</f>
        <v>0</v>
      </c>
      <c r="Q123" s="230"/>
      <c r="R123" s="231">
        <f>SUM(R124:R126)</f>
        <v>0</v>
      </c>
      <c r="S123" s="230"/>
      <c r="T123" s="232">
        <f>SUM(T124:T126)</f>
        <v>0</v>
      </c>
      <c r="U123" s="11"/>
      <c r="V123" s="11"/>
      <c r="W123" s="11"/>
      <c r="X123" s="11"/>
      <c r="Y123" s="11"/>
      <c r="Z123" s="11"/>
      <c r="AA123" s="11"/>
      <c r="AB123" s="11"/>
      <c r="AC123" s="11"/>
      <c r="AD123" s="11"/>
      <c r="AE123" s="11"/>
      <c r="AR123" s="233" t="s">
        <v>80</v>
      </c>
      <c r="AT123" s="234" t="s">
        <v>71</v>
      </c>
      <c r="AU123" s="234" t="s">
        <v>72</v>
      </c>
      <c r="AY123" s="233" t="s">
        <v>203</v>
      </c>
      <c r="BK123" s="235">
        <f>SUM(BK124:BK126)</f>
        <v>0</v>
      </c>
    </row>
    <row r="124" s="2" customFormat="1" ht="16.5" customHeight="1">
      <c r="A124" s="36"/>
      <c r="B124" s="37"/>
      <c r="C124" s="236" t="s">
        <v>80</v>
      </c>
      <c r="D124" s="236" t="s">
        <v>204</v>
      </c>
      <c r="E124" s="237" t="s">
        <v>309</v>
      </c>
      <c r="F124" s="238" t="s">
        <v>310</v>
      </c>
      <c r="G124" s="239" t="s">
        <v>311</v>
      </c>
      <c r="H124" s="240">
        <v>101.77</v>
      </c>
      <c r="I124" s="241"/>
      <c r="J124" s="240">
        <f>ROUND(I124*H124,2)</f>
        <v>0</v>
      </c>
      <c r="K124" s="238" t="s">
        <v>208</v>
      </c>
      <c r="L124" s="42"/>
      <c r="M124" s="242" t="s">
        <v>1</v>
      </c>
      <c r="N124" s="243" t="s">
        <v>37</v>
      </c>
      <c r="O124" s="89"/>
      <c r="P124" s="244">
        <f>O124*H124</f>
        <v>0</v>
      </c>
      <c r="Q124" s="244">
        <v>0</v>
      </c>
      <c r="R124" s="244">
        <f>Q124*H124</f>
        <v>0</v>
      </c>
      <c r="S124" s="244">
        <v>0</v>
      </c>
      <c r="T124" s="245">
        <f>S124*H124</f>
        <v>0</v>
      </c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R124" s="246" t="s">
        <v>209</v>
      </c>
      <c r="AT124" s="246" t="s">
        <v>204</v>
      </c>
      <c r="AU124" s="246" t="s">
        <v>80</v>
      </c>
      <c r="AY124" s="15" t="s">
        <v>203</v>
      </c>
      <c r="BE124" s="247">
        <f>IF(N124="základní",J124,0)</f>
        <v>0</v>
      </c>
      <c r="BF124" s="247">
        <f>IF(N124="snížená",J124,0)</f>
        <v>0</v>
      </c>
      <c r="BG124" s="247">
        <f>IF(N124="zákl. přenesená",J124,0)</f>
        <v>0</v>
      </c>
      <c r="BH124" s="247">
        <f>IF(N124="sníž. přenesená",J124,0)</f>
        <v>0</v>
      </c>
      <c r="BI124" s="247">
        <f>IF(N124="nulová",J124,0)</f>
        <v>0</v>
      </c>
      <c r="BJ124" s="15" t="s">
        <v>80</v>
      </c>
      <c r="BK124" s="247">
        <f>ROUND(I124*H124,2)</f>
        <v>0</v>
      </c>
      <c r="BL124" s="15" t="s">
        <v>209</v>
      </c>
      <c r="BM124" s="246" t="s">
        <v>1392</v>
      </c>
    </row>
    <row r="125" s="2" customFormat="1">
      <c r="A125" s="36"/>
      <c r="B125" s="37"/>
      <c r="C125" s="38"/>
      <c r="D125" s="248" t="s">
        <v>211</v>
      </c>
      <c r="E125" s="38"/>
      <c r="F125" s="249" t="s">
        <v>313</v>
      </c>
      <c r="G125" s="38"/>
      <c r="H125" s="38"/>
      <c r="I125" s="152"/>
      <c r="J125" s="38"/>
      <c r="K125" s="38"/>
      <c r="L125" s="42"/>
      <c r="M125" s="250"/>
      <c r="N125" s="251"/>
      <c r="O125" s="89"/>
      <c r="P125" s="89"/>
      <c r="Q125" s="89"/>
      <c r="R125" s="89"/>
      <c r="S125" s="89"/>
      <c r="T125" s="90"/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T125" s="15" t="s">
        <v>211</v>
      </c>
      <c r="AU125" s="15" t="s">
        <v>80</v>
      </c>
    </row>
    <row r="126" s="12" customFormat="1">
      <c r="A126" s="12"/>
      <c r="B126" s="252"/>
      <c r="C126" s="253"/>
      <c r="D126" s="248" t="s">
        <v>213</v>
      </c>
      <c r="E126" s="254" t="s">
        <v>430</v>
      </c>
      <c r="F126" s="255" t="s">
        <v>1393</v>
      </c>
      <c r="G126" s="253"/>
      <c r="H126" s="256">
        <v>101.77</v>
      </c>
      <c r="I126" s="257"/>
      <c r="J126" s="253"/>
      <c r="K126" s="253"/>
      <c r="L126" s="258"/>
      <c r="M126" s="259"/>
      <c r="N126" s="260"/>
      <c r="O126" s="260"/>
      <c r="P126" s="260"/>
      <c r="Q126" s="260"/>
      <c r="R126" s="260"/>
      <c r="S126" s="260"/>
      <c r="T126" s="261"/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T126" s="262" t="s">
        <v>213</v>
      </c>
      <c r="AU126" s="262" t="s">
        <v>80</v>
      </c>
      <c r="AV126" s="12" t="s">
        <v>95</v>
      </c>
      <c r="AW126" s="12" t="s">
        <v>29</v>
      </c>
      <c r="AX126" s="12" t="s">
        <v>80</v>
      </c>
      <c r="AY126" s="262" t="s">
        <v>203</v>
      </c>
    </row>
    <row r="127" s="11" customFormat="1" ht="25.92" customHeight="1">
      <c r="A127" s="11"/>
      <c r="B127" s="222"/>
      <c r="C127" s="223"/>
      <c r="D127" s="224" t="s">
        <v>71</v>
      </c>
      <c r="E127" s="225" t="s">
        <v>80</v>
      </c>
      <c r="F127" s="225" t="s">
        <v>264</v>
      </c>
      <c r="G127" s="223"/>
      <c r="H127" s="223"/>
      <c r="I127" s="226"/>
      <c r="J127" s="227">
        <f>BK127</f>
        <v>0</v>
      </c>
      <c r="K127" s="223"/>
      <c r="L127" s="228"/>
      <c r="M127" s="229"/>
      <c r="N127" s="230"/>
      <c r="O127" s="230"/>
      <c r="P127" s="231">
        <f>SUM(P128:P151)</f>
        <v>0</v>
      </c>
      <c r="Q127" s="230"/>
      <c r="R127" s="231">
        <f>SUM(R128:R151)</f>
        <v>0</v>
      </c>
      <c r="S127" s="230"/>
      <c r="T127" s="232">
        <f>SUM(T128:T151)</f>
        <v>0</v>
      </c>
      <c r="U127" s="11"/>
      <c r="V127" s="11"/>
      <c r="W127" s="11"/>
      <c r="X127" s="11"/>
      <c r="Y127" s="11"/>
      <c r="Z127" s="11"/>
      <c r="AA127" s="11"/>
      <c r="AB127" s="11"/>
      <c r="AC127" s="11"/>
      <c r="AD127" s="11"/>
      <c r="AE127" s="11"/>
      <c r="AR127" s="233" t="s">
        <v>80</v>
      </c>
      <c r="AT127" s="234" t="s">
        <v>71</v>
      </c>
      <c r="AU127" s="234" t="s">
        <v>72</v>
      </c>
      <c r="AY127" s="233" t="s">
        <v>203</v>
      </c>
      <c r="BK127" s="235">
        <f>SUM(BK128:BK151)</f>
        <v>0</v>
      </c>
    </row>
    <row r="128" s="2" customFormat="1" ht="16.5" customHeight="1">
      <c r="A128" s="36"/>
      <c r="B128" s="37"/>
      <c r="C128" s="236" t="s">
        <v>95</v>
      </c>
      <c r="D128" s="236" t="s">
        <v>204</v>
      </c>
      <c r="E128" s="237" t="s">
        <v>347</v>
      </c>
      <c r="F128" s="238" t="s">
        <v>348</v>
      </c>
      <c r="G128" s="239" t="s">
        <v>311</v>
      </c>
      <c r="H128" s="240">
        <v>15.23</v>
      </c>
      <c r="I128" s="241"/>
      <c r="J128" s="240">
        <f>ROUND(I128*H128,2)</f>
        <v>0</v>
      </c>
      <c r="K128" s="238" t="s">
        <v>452</v>
      </c>
      <c r="L128" s="42"/>
      <c r="M128" s="242" t="s">
        <v>1</v>
      </c>
      <c r="N128" s="243" t="s">
        <v>37</v>
      </c>
      <c r="O128" s="89"/>
      <c r="P128" s="244">
        <f>O128*H128</f>
        <v>0</v>
      </c>
      <c r="Q128" s="244">
        <v>0</v>
      </c>
      <c r="R128" s="244">
        <f>Q128*H128</f>
        <v>0</v>
      </c>
      <c r="S128" s="244">
        <v>0</v>
      </c>
      <c r="T128" s="245">
        <f>S128*H128</f>
        <v>0</v>
      </c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R128" s="246" t="s">
        <v>209</v>
      </c>
      <c r="AT128" s="246" t="s">
        <v>204</v>
      </c>
      <c r="AU128" s="246" t="s">
        <v>80</v>
      </c>
      <c r="AY128" s="15" t="s">
        <v>203</v>
      </c>
      <c r="BE128" s="247">
        <f>IF(N128="základní",J128,0)</f>
        <v>0</v>
      </c>
      <c r="BF128" s="247">
        <f>IF(N128="snížená",J128,0)</f>
        <v>0</v>
      </c>
      <c r="BG128" s="247">
        <f>IF(N128="zákl. přenesená",J128,0)</f>
        <v>0</v>
      </c>
      <c r="BH128" s="247">
        <f>IF(N128="sníž. přenesená",J128,0)</f>
        <v>0</v>
      </c>
      <c r="BI128" s="247">
        <f>IF(N128="nulová",J128,0)</f>
        <v>0</v>
      </c>
      <c r="BJ128" s="15" t="s">
        <v>80</v>
      </c>
      <c r="BK128" s="247">
        <f>ROUND(I128*H128,2)</f>
        <v>0</v>
      </c>
      <c r="BL128" s="15" t="s">
        <v>209</v>
      </c>
      <c r="BM128" s="246" t="s">
        <v>1394</v>
      </c>
    </row>
    <row r="129" s="2" customFormat="1">
      <c r="A129" s="36"/>
      <c r="B129" s="37"/>
      <c r="C129" s="38"/>
      <c r="D129" s="248" t="s">
        <v>211</v>
      </c>
      <c r="E129" s="38"/>
      <c r="F129" s="249" t="s">
        <v>350</v>
      </c>
      <c r="G129" s="38"/>
      <c r="H129" s="38"/>
      <c r="I129" s="152"/>
      <c r="J129" s="38"/>
      <c r="K129" s="38"/>
      <c r="L129" s="42"/>
      <c r="M129" s="250"/>
      <c r="N129" s="251"/>
      <c r="O129" s="89"/>
      <c r="P129" s="89"/>
      <c r="Q129" s="89"/>
      <c r="R129" s="89"/>
      <c r="S129" s="89"/>
      <c r="T129" s="90"/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T129" s="15" t="s">
        <v>211</v>
      </c>
      <c r="AU129" s="15" t="s">
        <v>80</v>
      </c>
    </row>
    <row r="130" s="12" customFormat="1">
      <c r="A130" s="12"/>
      <c r="B130" s="252"/>
      <c r="C130" s="253"/>
      <c r="D130" s="248" t="s">
        <v>213</v>
      </c>
      <c r="E130" s="254" t="s">
        <v>300</v>
      </c>
      <c r="F130" s="255" t="s">
        <v>1395</v>
      </c>
      <c r="G130" s="253"/>
      <c r="H130" s="256">
        <v>15.23</v>
      </c>
      <c r="I130" s="257"/>
      <c r="J130" s="253"/>
      <c r="K130" s="253"/>
      <c r="L130" s="258"/>
      <c r="M130" s="259"/>
      <c r="N130" s="260"/>
      <c r="O130" s="260"/>
      <c r="P130" s="260"/>
      <c r="Q130" s="260"/>
      <c r="R130" s="260"/>
      <c r="S130" s="260"/>
      <c r="T130" s="261"/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T130" s="262" t="s">
        <v>213</v>
      </c>
      <c r="AU130" s="262" t="s">
        <v>80</v>
      </c>
      <c r="AV130" s="12" t="s">
        <v>95</v>
      </c>
      <c r="AW130" s="12" t="s">
        <v>29</v>
      </c>
      <c r="AX130" s="12" t="s">
        <v>80</v>
      </c>
      <c r="AY130" s="262" t="s">
        <v>203</v>
      </c>
    </row>
    <row r="131" s="2" customFormat="1" ht="16.5" customHeight="1">
      <c r="A131" s="36"/>
      <c r="B131" s="37"/>
      <c r="C131" s="236" t="s">
        <v>221</v>
      </c>
      <c r="D131" s="236" t="s">
        <v>204</v>
      </c>
      <c r="E131" s="237" t="s">
        <v>1396</v>
      </c>
      <c r="F131" s="238" t="s">
        <v>1397</v>
      </c>
      <c r="G131" s="239" t="s">
        <v>311</v>
      </c>
      <c r="H131" s="240">
        <v>15.23</v>
      </c>
      <c r="I131" s="241"/>
      <c r="J131" s="240">
        <f>ROUND(I131*H131,2)</f>
        <v>0</v>
      </c>
      <c r="K131" s="238" t="s">
        <v>208</v>
      </c>
      <c r="L131" s="42"/>
      <c r="M131" s="242" t="s">
        <v>1</v>
      </c>
      <c r="N131" s="243" t="s">
        <v>37</v>
      </c>
      <c r="O131" s="89"/>
      <c r="P131" s="244">
        <f>O131*H131</f>
        <v>0</v>
      </c>
      <c r="Q131" s="244">
        <v>0</v>
      </c>
      <c r="R131" s="244">
        <f>Q131*H131</f>
        <v>0</v>
      </c>
      <c r="S131" s="244">
        <v>0</v>
      </c>
      <c r="T131" s="245">
        <f>S131*H131</f>
        <v>0</v>
      </c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R131" s="246" t="s">
        <v>209</v>
      </c>
      <c r="AT131" s="246" t="s">
        <v>204</v>
      </c>
      <c r="AU131" s="246" t="s">
        <v>80</v>
      </c>
      <c r="AY131" s="15" t="s">
        <v>203</v>
      </c>
      <c r="BE131" s="247">
        <f>IF(N131="základní",J131,0)</f>
        <v>0</v>
      </c>
      <c r="BF131" s="247">
        <f>IF(N131="snížená",J131,0)</f>
        <v>0</v>
      </c>
      <c r="BG131" s="247">
        <f>IF(N131="zákl. přenesená",J131,0)</f>
        <v>0</v>
      </c>
      <c r="BH131" s="247">
        <f>IF(N131="sníž. přenesená",J131,0)</f>
        <v>0</v>
      </c>
      <c r="BI131" s="247">
        <f>IF(N131="nulová",J131,0)</f>
        <v>0</v>
      </c>
      <c r="BJ131" s="15" t="s">
        <v>80</v>
      </c>
      <c r="BK131" s="247">
        <f>ROUND(I131*H131,2)</f>
        <v>0</v>
      </c>
      <c r="BL131" s="15" t="s">
        <v>209</v>
      </c>
      <c r="BM131" s="246" t="s">
        <v>1398</v>
      </c>
    </row>
    <row r="132" s="2" customFormat="1">
      <c r="A132" s="36"/>
      <c r="B132" s="37"/>
      <c r="C132" s="38"/>
      <c r="D132" s="248" t="s">
        <v>211</v>
      </c>
      <c r="E132" s="38"/>
      <c r="F132" s="249" t="s">
        <v>523</v>
      </c>
      <c r="G132" s="38"/>
      <c r="H132" s="38"/>
      <c r="I132" s="152"/>
      <c r="J132" s="38"/>
      <c r="K132" s="38"/>
      <c r="L132" s="42"/>
      <c r="M132" s="250"/>
      <c r="N132" s="251"/>
      <c r="O132" s="89"/>
      <c r="P132" s="89"/>
      <c r="Q132" s="89"/>
      <c r="R132" s="89"/>
      <c r="S132" s="89"/>
      <c r="T132" s="90"/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T132" s="15" t="s">
        <v>211</v>
      </c>
      <c r="AU132" s="15" t="s">
        <v>80</v>
      </c>
    </row>
    <row r="133" s="12" customFormat="1">
      <c r="A133" s="12"/>
      <c r="B133" s="252"/>
      <c r="C133" s="253"/>
      <c r="D133" s="248" t="s">
        <v>213</v>
      </c>
      <c r="E133" s="254" t="s">
        <v>293</v>
      </c>
      <c r="F133" s="255" t="s">
        <v>1399</v>
      </c>
      <c r="G133" s="253"/>
      <c r="H133" s="256">
        <v>15.23</v>
      </c>
      <c r="I133" s="257"/>
      <c r="J133" s="253"/>
      <c r="K133" s="253"/>
      <c r="L133" s="258"/>
      <c r="M133" s="259"/>
      <c r="N133" s="260"/>
      <c r="O133" s="260"/>
      <c r="P133" s="260"/>
      <c r="Q133" s="260"/>
      <c r="R133" s="260"/>
      <c r="S133" s="260"/>
      <c r="T133" s="261"/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T133" s="262" t="s">
        <v>213</v>
      </c>
      <c r="AU133" s="262" t="s">
        <v>80</v>
      </c>
      <c r="AV133" s="12" t="s">
        <v>95</v>
      </c>
      <c r="AW133" s="12" t="s">
        <v>29</v>
      </c>
      <c r="AX133" s="12" t="s">
        <v>80</v>
      </c>
      <c r="AY133" s="262" t="s">
        <v>203</v>
      </c>
    </row>
    <row r="134" s="2" customFormat="1" ht="16.5" customHeight="1">
      <c r="A134" s="36"/>
      <c r="B134" s="37"/>
      <c r="C134" s="236" t="s">
        <v>209</v>
      </c>
      <c r="D134" s="236" t="s">
        <v>204</v>
      </c>
      <c r="E134" s="237" t="s">
        <v>1400</v>
      </c>
      <c r="F134" s="238" t="s">
        <v>1401</v>
      </c>
      <c r="G134" s="239" t="s">
        <v>311</v>
      </c>
      <c r="H134" s="240">
        <v>101.77</v>
      </c>
      <c r="I134" s="241"/>
      <c r="J134" s="240">
        <f>ROUND(I134*H134,2)</f>
        <v>0</v>
      </c>
      <c r="K134" s="238" t="s">
        <v>208</v>
      </c>
      <c r="L134" s="42"/>
      <c r="M134" s="242" t="s">
        <v>1</v>
      </c>
      <c r="N134" s="243" t="s">
        <v>37</v>
      </c>
      <c r="O134" s="89"/>
      <c r="P134" s="244">
        <f>O134*H134</f>
        <v>0</v>
      </c>
      <c r="Q134" s="244">
        <v>0</v>
      </c>
      <c r="R134" s="244">
        <f>Q134*H134</f>
        <v>0</v>
      </c>
      <c r="S134" s="244">
        <v>0</v>
      </c>
      <c r="T134" s="245">
        <f>S134*H134</f>
        <v>0</v>
      </c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R134" s="246" t="s">
        <v>209</v>
      </c>
      <c r="AT134" s="246" t="s">
        <v>204</v>
      </c>
      <c r="AU134" s="246" t="s">
        <v>80</v>
      </c>
      <c r="AY134" s="15" t="s">
        <v>203</v>
      </c>
      <c r="BE134" s="247">
        <f>IF(N134="základní",J134,0)</f>
        <v>0</v>
      </c>
      <c r="BF134" s="247">
        <f>IF(N134="snížená",J134,0)</f>
        <v>0</v>
      </c>
      <c r="BG134" s="247">
        <f>IF(N134="zákl. přenesená",J134,0)</f>
        <v>0</v>
      </c>
      <c r="BH134" s="247">
        <f>IF(N134="sníž. přenesená",J134,0)</f>
        <v>0</v>
      </c>
      <c r="BI134" s="247">
        <f>IF(N134="nulová",J134,0)</f>
        <v>0</v>
      </c>
      <c r="BJ134" s="15" t="s">
        <v>80</v>
      </c>
      <c r="BK134" s="247">
        <f>ROUND(I134*H134,2)</f>
        <v>0</v>
      </c>
      <c r="BL134" s="15" t="s">
        <v>209</v>
      </c>
      <c r="BM134" s="246" t="s">
        <v>1402</v>
      </c>
    </row>
    <row r="135" s="2" customFormat="1">
      <c r="A135" s="36"/>
      <c r="B135" s="37"/>
      <c r="C135" s="38"/>
      <c r="D135" s="248" t="s">
        <v>211</v>
      </c>
      <c r="E135" s="38"/>
      <c r="F135" s="249" t="s">
        <v>523</v>
      </c>
      <c r="G135" s="38"/>
      <c r="H135" s="38"/>
      <c r="I135" s="152"/>
      <c r="J135" s="38"/>
      <c r="K135" s="38"/>
      <c r="L135" s="42"/>
      <c r="M135" s="250"/>
      <c r="N135" s="251"/>
      <c r="O135" s="89"/>
      <c r="P135" s="89"/>
      <c r="Q135" s="89"/>
      <c r="R135" s="89"/>
      <c r="S135" s="89"/>
      <c r="T135" s="90"/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T135" s="15" t="s">
        <v>211</v>
      </c>
      <c r="AU135" s="15" t="s">
        <v>80</v>
      </c>
    </row>
    <row r="136" s="12" customFormat="1">
      <c r="A136" s="12"/>
      <c r="B136" s="252"/>
      <c r="C136" s="253"/>
      <c r="D136" s="248" t="s">
        <v>213</v>
      </c>
      <c r="E136" s="254" t="s">
        <v>333</v>
      </c>
      <c r="F136" s="255" t="s">
        <v>1403</v>
      </c>
      <c r="G136" s="253"/>
      <c r="H136" s="256">
        <v>101.77</v>
      </c>
      <c r="I136" s="257"/>
      <c r="J136" s="253"/>
      <c r="K136" s="253"/>
      <c r="L136" s="258"/>
      <c r="M136" s="259"/>
      <c r="N136" s="260"/>
      <c r="O136" s="260"/>
      <c r="P136" s="260"/>
      <c r="Q136" s="260"/>
      <c r="R136" s="260"/>
      <c r="S136" s="260"/>
      <c r="T136" s="261"/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T136" s="262" t="s">
        <v>213</v>
      </c>
      <c r="AU136" s="262" t="s">
        <v>80</v>
      </c>
      <c r="AV136" s="12" t="s">
        <v>95</v>
      </c>
      <c r="AW136" s="12" t="s">
        <v>29</v>
      </c>
      <c r="AX136" s="12" t="s">
        <v>80</v>
      </c>
      <c r="AY136" s="262" t="s">
        <v>203</v>
      </c>
    </row>
    <row r="137" s="2" customFormat="1" ht="16.5" customHeight="1">
      <c r="A137" s="36"/>
      <c r="B137" s="37"/>
      <c r="C137" s="236" t="s">
        <v>233</v>
      </c>
      <c r="D137" s="236" t="s">
        <v>204</v>
      </c>
      <c r="E137" s="237" t="s">
        <v>388</v>
      </c>
      <c r="F137" s="238" t="s">
        <v>389</v>
      </c>
      <c r="G137" s="239" t="s">
        <v>311</v>
      </c>
      <c r="H137" s="240">
        <v>15.23</v>
      </c>
      <c r="I137" s="241"/>
      <c r="J137" s="240">
        <f>ROUND(I137*H137,2)</f>
        <v>0</v>
      </c>
      <c r="K137" s="238" t="s">
        <v>208</v>
      </c>
      <c r="L137" s="42"/>
      <c r="M137" s="242" t="s">
        <v>1</v>
      </c>
      <c r="N137" s="243" t="s">
        <v>37</v>
      </c>
      <c r="O137" s="89"/>
      <c r="P137" s="244">
        <f>O137*H137</f>
        <v>0</v>
      </c>
      <c r="Q137" s="244">
        <v>0</v>
      </c>
      <c r="R137" s="244">
        <f>Q137*H137</f>
        <v>0</v>
      </c>
      <c r="S137" s="244">
        <v>0</v>
      </c>
      <c r="T137" s="245">
        <f>S137*H137</f>
        <v>0</v>
      </c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R137" s="246" t="s">
        <v>209</v>
      </c>
      <c r="AT137" s="246" t="s">
        <v>204</v>
      </c>
      <c r="AU137" s="246" t="s">
        <v>80</v>
      </c>
      <c r="AY137" s="15" t="s">
        <v>203</v>
      </c>
      <c r="BE137" s="247">
        <f>IF(N137="základní",J137,0)</f>
        <v>0</v>
      </c>
      <c r="BF137" s="247">
        <f>IF(N137="snížená",J137,0)</f>
        <v>0</v>
      </c>
      <c r="BG137" s="247">
        <f>IF(N137="zákl. přenesená",J137,0)</f>
        <v>0</v>
      </c>
      <c r="BH137" s="247">
        <f>IF(N137="sníž. přenesená",J137,0)</f>
        <v>0</v>
      </c>
      <c r="BI137" s="247">
        <f>IF(N137="nulová",J137,0)</f>
        <v>0</v>
      </c>
      <c r="BJ137" s="15" t="s">
        <v>80</v>
      </c>
      <c r="BK137" s="247">
        <f>ROUND(I137*H137,2)</f>
        <v>0</v>
      </c>
      <c r="BL137" s="15" t="s">
        <v>209</v>
      </c>
      <c r="BM137" s="246" t="s">
        <v>1404</v>
      </c>
    </row>
    <row r="138" s="2" customFormat="1">
      <c r="A138" s="36"/>
      <c r="B138" s="37"/>
      <c r="C138" s="38"/>
      <c r="D138" s="248" t="s">
        <v>211</v>
      </c>
      <c r="E138" s="38"/>
      <c r="F138" s="249" t="s">
        <v>391</v>
      </c>
      <c r="G138" s="38"/>
      <c r="H138" s="38"/>
      <c r="I138" s="152"/>
      <c r="J138" s="38"/>
      <c r="K138" s="38"/>
      <c r="L138" s="42"/>
      <c r="M138" s="250"/>
      <c r="N138" s="251"/>
      <c r="O138" s="89"/>
      <c r="P138" s="89"/>
      <c r="Q138" s="89"/>
      <c r="R138" s="89"/>
      <c r="S138" s="89"/>
      <c r="T138" s="90"/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T138" s="15" t="s">
        <v>211</v>
      </c>
      <c r="AU138" s="15" t="s">
        <v>80</v>
      </c>
    </row>
    <row r="139" s="12" customFormat="1">
      <c r="A139" s="12"/>
      <c r="B139" s="252"/>
      <c r="C139" s="253"/>
      <c r="D139" s="248" t="s">
        <v>213</v>
      </c>
      <c r="E139" s="254" t="s">
        <v>297</v>
      </c>
      <c r="F139" s="255" t="s">
        <v>1395</v>
      </c>
      <c r="G139" s="253"/>
      <c r="H139" s="256">
        <v>15.23</v>
      </c>
      <c r="I139" s="257"/>
      <c r="J139" s="253"/>
      <c r="K139" s="253"/>
      <c r="L139" s="258"/>
      <c r="M139" s="259"/>
      <c r="N139" s="260"/>
      <c r="O139" s="260"/>
      <c r="P139" s="260"/>
      <c r="Q139" s="260"/>
      <c r="R139" s="260"/>
      <c r="S139" s="260"/>
      <c r="T139" s="261"/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T139" s="262" t="s">
        <v>213</v>
      </c>
      <c r="AU139" s="262" t="s">
        <v>80</v>
      </c>
      <c r="AV139" s="12" t="s">
        <v>95</v>
      </c>
      <c r="AW139" s="12" t="s">
        <v>29</v>
      </c>
      <c r="AX139" s="12" t="s">
        <v>80</v>
      </c>
      <c r="AY139" s="262" t="s">
        <v>203</v>
      </c>
    </row>
    <row r="140" s="2" customFormat="1" ht="16.5" customHeight="1">
      <c r="A140" s="36"/>
      <c r="B140" s="37"/>
      <c r="C140" s="236" t="s">
        <v>239</v>
      </c>
      <c r="D140" s="236" t="s">
        <v>204</v>
      </c>
      <c r="E140" s="237" t="s">
        <v>1004</v>
      </c>
      <c r="F140" s="238" t="s">
        <v>1005</v>
      </c>
      <c r="G140" s="239" t="s">
        <v>311</v>
      </c>
      <c r="H140" s="240">
        <v>15.23</v>
      </c>
      <c r="I140" s="241"/>
      <c r="J140" s="240">
        <f>ROUND(I140*H140,2)</f>
        <v>0</v>
      </c>
      <c r="K140" s="238" t="s">
        <v>208</v>
      </c>
      <c r="L140" s="42"/>
      <c r="M140" s="242" t="s">
        <v>1</v>
      </c>
      <c r="N140" s="243" t="s">
        <v>37</v>
      </c>
      <c r="O140" s="89"/>
      <c r="P140" s="244">
        <f>O140*H140</f>
        <v>0</v>
      </c>
      <c r="Q140" s="244">
        <v>0</v>
      </c>
      <c r="R140" s="244">
        <f>Q140*H140</f>
        <v>0</v>
      </c>
      <c r="S140" s="244">
        <v>0</v>
      </c>
      <c r="T140" s="245">
        <f>S140*H140</f>
        <v>0</v>
      </c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R140" s="246" t="s">
        <v>209</v>
      </c>
      <c r="AT140" s="246" t="s">
        <v>204</v>
      </c>
      <c r="AU140" s="246" t="s">
        <v>80</v>
      </c>
      <c r="AY140" s="15" t="s">
        <v>203</v>
      </c>
      <c r="BE140" s="247">
        <f>IF(N140="základní",J140,0)</f>
        <v>0</v>
      </c>
      <c r="BF140" s="247">
        <f>IF(N140="snížená",J140,0)</f>
        <v>0</v>
      </c>
      <c r="BG140" s="247">
        <f>IF(N140="zákl. přenesená",J140,0)</f>
        <v>0</v>
      </c>
      <c r="BH140" s="247">
        <f>IF(N140="sníž. přenesená",J140,0)</f>
        <v>0</v>
      </c>
      <c r="BI140" s="247">
        <f>IF(N140="nulová",J140,0)</f>
        <v>0</v>
      </c>
      <c r="BJ140" s="15" t="s">
        <v>80</v>
      </c>
      <c r="BK140" s="247">
        <f>ROUND(I140*H140,2)</f>
        <v>0</v>
      </c>
      <c r="BL140" s="15" t="s">
        <v>209</v>
      </c>
      <c r="BM140" s="246" t="s">
        <v>1405</v>
      </c>
    </row>
    <row r="141" s="2" customFormat="1">
      <c r="A141" s="36"/>
      <c r="B141" s="37"/>
      <c r="C141" s="38"/>
      <c r="D141" s="248" t="s">
        <v>211</v>
      </c>
      <c r="E141" s="38"/>
      <c r="F141" s="249" t="s">
        <v>1007</v>
      </c>
      <c r="G141" s="38"/>
      <c r="H141" s="38"/>
      <c r="I141" s="152"/>
      <c r="J141" s="38"/>
      <c r="K141" s="38"/>
      <c r="L141" s="42"/>
      <c r="M141" s="250"/>
      <c r="N141" s="251"/>
      <c r="O141" s="89"/>
      <c r="P141" s="89"/>
      <c r="Q141" s="89"/>
      <c r="R141" s="89"/>
      <c r="S141" s="89"/>
      <c r="T141" s="90"/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T141" s="15" t="s">
        <v>211</v>
      </c>
      <c r="AU141" s="15" t="s">
        <v>80</v>
      </c>
    </row>
    <row r="142" s="12" customFormat="1">
      <c r="A142" s="12"/>
      <c r="B142" s="252"/>
      <c r="C142" s="253"/>
      <c r="D142" s="248" t="s">
        <v>213</v>
      </c>
      <c r="E142" s="254" t="s">
        <v>339</v>
      </c>
      <c r="F142" s="255" t="s">
        <v>1395</v>
      </c>
      <c r="G142" s="253"/>
      <c r="H142" s="256">
        <v>15.23</v>
      </c>
      <c r="I142" s="257"/>
      <c r="J142" s="253"/>
      <c r="K142" s="253"/>
      <c r="L142" s="258"/>
      <c r="M142" s="259"/>
      <c r="N142" s="260"/>
      <c r="O142" s="260"/>
      <c r="P142" s="260"/>
      <c r="Q142" s="260"/>
      <c r="R142" s="260"/>
      <c r="S142" s="260"/>
      <c r="T142" s="261"/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T142" s="262" t="s">
        <v>213</v>
      </c>
      <c r="AU142" s="262" t="s">
        <v>80</v>
      </c>
      <c r="AV142" s="12" t="s">
        <v>95</v>
      </c>
      <c r="AW142" s="12" t="s">
        <v>29</v>
      </c>
      <c r="AX142" s="12" t="s">
        <v>80</v>
      </c>
      <c r="AY142" s="262" t="s">
        <v>203</v>
      </c>
    </row>
    <row r="143" s="2" customFormat="1" ht="16.5" customHeight="1">
      <c r="A143" s="36"/>
      <c r="B143" s="37"/>
      <c r="C143" s="236" t="s">
        <v>246</v>
      </c>
      <c r="D143" s="236" t="s">
        <v>204</v>
      </c>
      <c r="E143" s="237" t="s">
        <v>535</v>
      </c>
      <c r="F143" s="238" t="s">
        <v>536</v>
      </c>
      <c r="G143" s="239" t="s">
        <v>311</v>
      </c>
      <c r="H143" s="240">
        <v>58.5</v>
      </c>
      <c r="I143" s="241"/>
      <c r="J143" s="240">
        <f>ROUND(I143*H143,2)</f>
        <v>0</v>
      </c>
      <c r="K143" s="238" t="s">
        <v>208</v>
      </c>
      <c r="L143" s="42"/>
      <c r="M143" s="242" t="s">
        <v>1</v>
      </c>
      <c r="N143" s="243" t="s">
        <v>37</v>
      </c>
      <c r="O143" s="89"/>
      <c r="P143" s="244">
        <f>O143*H143</f>
        <v>0</v>
      </c>
      <c r="Q143" s="244">
        <v>0</v>
      </c>
      <c r="R143" s="244">
        <f>Q143*H143</f>
        <v>0</v>
      </c>
      <c r="S143" s="244">
        <v>0</v>
      </c>
      <c r="T143" s="245">
        <f>S143*H143</f>
        <v>0</v>
      </c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R143" s="246" t="s">
        <v>209</v>
      </c>
      <c r="AT143" s="246" t="s">
        <v>204</v>
      </c>
      <c r="AU143" s="246" t="s">
        <v>80</v>
      </c>
      <c r="AY143" s="15" t="s">
        <v>203</v>
      </c>
      <c r="BE143" s="247">
        <f>IF(N143="základní",J143,0)</f>
        <v>0</v>
      </c>
      <c r="BF143" s="247">
        <f>IF(N143="snížená",J143,0)</f>
        <v>0</v>
      </c>
      <c r="BG143" s="247">
        <f>IF(N143="zákl. přenesená",J143,0)</f>
        <v>0</v>
      </c>
      <c r="BH143" s="247">
        <f>IF(N143="sníž. přenesená",J143,0)</f>
        <v>0</v>
      </c>
      <c r="BI143" s="247">
        <f>IF(N143="nulová",J143,0)</f>
        <v>0</v>
      </c>
      <c r="BJ143" s="15" t="s">
        <v>80</v>
      </c>
      <c r="BK143" s="247">
        <f>ROUND(I143*H143,2)</f>
        <v>0</v>
      </c>
      <c r="BL143" s="15" t="s">
        <v>209</v>
      </c>
      <c r="BM143" s="246" t="s">
        <v>1406</v>
      </c>
    </row>
    <row r="144" s="2" customFormat="1">
      <c r="A144" s="36"/>
      <c r="B144" s="37"/>
      <c r="C144" s="38"/>
      <c r="D144" s="248" t="s">
        <v>211</v>
      </c>
      <c r="E144" s="38"/>
      <c r="F144" s="249" t="s">
        <v>538</v>
      </c>
      <c r="G144" s="38"/>
      <c r="H144" s="38"/>
      <c r="I144" s="152"/>
      <c r="J144" s="38"/>
      <c r="K144" s="38"/>
      <c r="L144" s="42"/>
      <c r="M144" s="250"/>
      <c r="N144" s="251"/>
      <c r="O144" s="89"/>
      <c r="P144" s="89"/>
      <c r="Q144" s="89"/>
      <c r="R144" s="89"/>
      <c r="S144" s="89"/>
      <c r="T144" s="90"/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T144" s="15" t="s">
        <v>211</v>
      </c>
      <c r="AU144" s="15" t="s">
        <v>80</v>
      </c>
    </row>
    <row r="145" s="12" customFormat="1">
      <c r="A145" s="12"/>
      <c r="B145" s="252"/>
      <c r="C145" s="253"/>
      <c r="D145" s="248" t="s">
        <v>213</v>
      </c>
      <c r="E145" s="254" t="s">
        <v>328</v>
      </c>
      <c r="F145" s="255" t="s">
        <v>1407</v>
      </c>
      <c r="G145" s="253"/>
      <c r="H145" s="256">
        <v>58.5</v>
      </c>
      <c r="I145" s="257"/>
      <c r="J145" s="253"/>
      <c r="K145" s="253"/>
      <c r="L145" s="258"/>
      <c r="M145" s="259"/>
      <c r="N145" s="260"/>
      <c r="O145" s="260"/>
      <c r="P145" s="260"/>
      <c r="Q145" s="260"/>
      <c r="R145" s="260"/>
      <c r="S145" s="260"/>
      <c r="T145" s="261"/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T145" s="262" t="s">
        <v>213</v>
      </c>
      <c r="AU145" s="262" t="s">
        <v>80</v>
      </c>
      <c r="AV145" s="12" t="s">
        <v>95</v>
      </c>
      <c r="AW145" s="12" t="s">
        <v>29</v>
      </c>
      <c r="AX145" s="12" t="s">
        <v>80</v>
      </c>
      <c r="AY145" s="262" t="s">
        <v>203</v>
      </c>
    </row>
    <row r="146" s="2" customFormat="1" ht="16.5" customHeight="1">
      <c r="A146" s="36"/>
      <c r="B146" s="37"/>
      <c r="C146" s="236" t="s">
        <v>355</v>
      </c>
      <c r="D146" s="236" t="s">
        <v>204</v>
      </c>
      <c r="E146" s="237" t="s">
        <v>1408</v>
      </c>
      <c r="F146" s="238" t="s">
        <v>1409</v>
      </c>
      <c r="G146" s="239" t="s">
        <v>311</v>
      </c>
      <c r="H146" s="240">
        <v>34.280000000000001</v>
      </c>
      <c r="I146" s="241"/>
      <c r="J146" s="240">
        <f>ROUND(I146*H146,2)</f>
        <v>0</v>
      </c>
      <c r="K146" s="238" t="s">
        <v>208</v>
      </c>
      <c r="L146" s="42"/>
      <c r="M146" s="242" t="s">
        <v>1</v>
      </c>
      <c r="N146" s="243" t="s">
        <v>37</v>
      </c>
      <c r="O146" s="89"/>
      <c r="P146" s="244">
        <f>O146*H146</f>
        <v>0</v>
      </c>
      <c r="Q146" s="244">
        <v>0</v>
      </c>
      <c r="R146" s="244">
        <f>Q146*H146</f>
        <v>0</v>
      </c>
      <c r="S146" s="244">
        <v>0</v>
      </c>
      <c r="T146" s="245">
        <f>S146*H146</f>
        <v>0</v>
      </c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R146" s="246" t="s">
        <v>209</v>
      </c>
      <c r="AT146" s="246" t="s">
        <v>204</v>
      </c>
      <c r="AU146" s="246" t="s">
        <v>80</v>
      </c>
      <c r="AY146" s="15" t="s">
        <v>203</v>
      </c>
      <c r="BE146" s="247">
        <f>IF(N146="základní",J146,0)</f>
        <v>0</v>
      </c>
      <c r="BF146" s="247">
        <f>IF(N146="snížená",J146,0)</f>
        <v>0</v>
      </c>
      <c r="BG146" s="247">
        <f>IF(N146="zákl. přenesená",J146,0)</f>
        <v>0</v>
      </c>
      <c r="BH146" s="247">
        <f>IF(N146="sníž. přenesená",J146,0)</f>
        <v>0</v>
      </c>
      <c r="BI146" s="247">
        <f>IF(N146="nulová",J146,0)</f>
        <v>0</v>
      </c>
      <c r="BJ146" s="15" t="s">
        <v>80</v>
      </c>
      <c r="BK146" s="247">
        <f>ROUND(I146*H146,2)</f>
        <v>0</v>
      </c>
      <c r="BL146" s="15" t="s">
        <v>209</v>
      </c>
      <c r="BM146" s="246" t="s">
        <v>1410</v>
      </c>
    </row>
    <row r="147" s="2" customFormat="1">
      <c r="A147" s="36"/>
      <c r="B147" s="37"/>
      <c r="C147" s="38"/>
      <c r="D147" s="248" t="s">
        <v>211</v>
      </c>
      <c r="E147" s="38"/>
      <c r="F147" s="249" t="s">
        <v>1411</v>
      </c>
      <c r="G147" s="38"/>
      <c r="H147" s="38"/>
      <c r="I147" s="152"/>
      <c r="J147" s="38"/>
      <c r="K147" s="38"/>
      <c r="L147" s="42"/>
      <c r="M147" s="250"/>
      <c r="N147" s="251"/>
      <c r="O147" s="89"/>
      <c r="P147" s="89"/>
      <c r="Q147" s="89"/>
      <c r="R147" s="89"/>
      <c r="S147" s="89"/>
      <c r="T147" s="90"/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T147" s="15" t="s">
        <v>211</v>
      </c>
      <c r="AU147" s="15" t="s">
        <v>80</v>
      </c>
    </row>
    <row r="148" s="12" customFormat="1">
      <c r="A148" s="12"/>
      <c r="B148" s="252"/>
      <c r="C148" s="253"/>
      <c r="D148" s="248" t="s">
        <v>213</v>
      </c>
      <c r="E148" s="254" t="s">
        <v>461</v>
      </c>
      <c r="F148" s="255" t="s">
        <v>1412</v>
      </c>
      <c r="G148" s="253"/>
      <c r="H148" s="256">
        <v>34.280000000000001</v>
      </c>
      <c r="I148" s="257"/>
      <c r="J148" s="253"/>
      <c r="K148" s="253"/>
      <c r="L148" s="258"/>
      <c r="M148" s="259"/>
      <c r="N148" s="260"/>
      <c r="O148" s="260"/>
      <c r="P148" s="260"/>
      <c r="Q148" s="260"/>
      <c r="R148" s="260"/>
      <c r="S148" s="260"/>
      <c r="T148" s="261"/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T148" s="262" t="s">
        <v>213</v>
      </c>
      <c r="AU148" s="262" t="s">
        <v>80</v>
      </c>
      <c r="AV148" s="12" t="s">
        <v>95</v>
      </c>
      <c r="AW148" s="12" t="s">
        <v>29</v>
      </c>
      <c r="AX148" s="12" t="s">
        <v>80</v>
      </c>
      <c r="AY148" s="262" t="s">
        <v>203</v>
      </c>
    </row>
    <row r="149" s="2" customFormat="1" ht="16.5" customHeight="1">
      <c r="A149" s="36"/>
      <c r="B149" s="37"/>
      <c r="C149" s="236" t="s">
        <v>275</v>
      </c>
      <c r="D149" s="236" t="s">
        <v>204</v>
      </c>
      <c r="E149" s="237" t="s">
        <v>1413</v>
      </c>
      <c r="F149" s="238" t="s">
        <v>1414</v>
      </c>
      <c r="G149" s="239" t="s">
        <v>267</v>
      </c>
      <c r="H149" s="240">
        <v>171.38</v>
      </c>
      <c r="I149" s="241"/>
      <c r="J149" s="240">
        <f>ROUND(I149*H149,2)</f>
        <v>0</v>
      </c>
      <c r="K149" s="238" t="s">
        <v>208</v>
      </c>
      <c r="L149" s="42"/>
      <c r="M149" s="242" t="s">
        <v>1</v>
      </c>
      <c r="N149" s="243" t="s">
        <v>37</v>
      </c>
      <c r="O149" s="89"/>
      <c r="P149" s="244">
        <f>O149*H149</f>
        <v>0</v>
      </c>
      <c r="Q149" s="244">
        <v>0</v>
      </c>
      <c r="R149" s="244">
        <f>Q149*H149</f>
        <v>0</v>
      </c>
      <c r="S149" s="244">
        <v>0</v>
      </c>
      <c r="T149" s="245">
        <f>S149*H149</f>
        <v>0</v>
      </c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R149" s="246" t="s">
        <v>209</v>
      </c>
      <c r="AT149" s="246" t="s">
        <v>204</v>
      </c>
      <c r="AU149" s="246" t="s">
        <v>80</v>
      </c>
      <c r="AY149" s="15" t="s">
        <v>203</v>
      </c>
      <c r="BE149" s="247">
        <f>IF(N149="základní",J149,0)</f>
        <v>0</v>
      </c>
      <c r="BF149" s="247">
        <f>IF(N149="snížená",J149,0)</f>
        <v>0</v>
      </c>
      <c r="BG149" s="247">
        <f>IF(N149="zákl. přenesená",J149,0)</f>
        <v>0</v>
      </c>
      <c r="BH149" s="247">
        <f>IF(N149="sníž. přenesená",J149,0)</f>
        <v>0</v>
      </c>
      <c r="BI149" s="247">
        <f>IF(N149="nulová",J149,0)</f>
        <v>0</v>
      </c>
      <c r="BJ149" s="15" t="s">
        <v>80</v>
      </c>
      <c r="BK149" s="247">
        <f>ROUND(I149*H149,2)</f>
        <v>0</v>
      </c>
      <c r="BL149" s="15" t="s">
        <v>209</v>
      </c>
      <c r="BM149" s="246" t="s">
        <v>1415</v>
      </c>
    </row>
    <row r="150" s="2" customFormat="1">
      <c r="A150" s="36"/>
      <c r="B150" s="37"/>
      <c r="C150" s="38"/>
      <c r="D150" s="248" t="s">
        <v>211</v>
      </c>
      <c r="E150" s="38"/>
      <c r="F150" s="249" t="s">
        <v>1416</v>
      </c>
      <c r="G150" s="38"/>
      <c r="H150" s="38"/>
      <c r="I150" s="152"/>
      <c r="J150" s="38"/>
      <c r="K150" s="38"/>
      <c r="L150" s="42"/>
      <c r="M150" s="250"/>
      <c r="N150" s="251"/>
      <c r="O150" s="89"/>
      <c r="P150" s="89"/>
      <c r="Q150" s="89"/>
      <c r="R150" s="89"/>
      <c r="S150" s="89"/>
      <c r="T150" s="90"/>
      <c r="U150" s="36"/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  <c r="AT150" s="15" t="s">
        <v>211</v>
      </c>
      <c r="AU150" s="15" t="s">
        <v>80</v>
      </c>
    </row>
    <row r="151" s="12" customFormat="1">
      <c r="A151" s="12"/>
      <c r="B151" s="252"/>
      <c r="C151" s="253"/>
      <c r="D151" s="248" t="s">
        <v>213</v>
      </c>
      <c r="E151" s="254" t="s">
        <v>467</v>
      </c>
      <c r="F151" s="255" t="s">
        <v>1417</v>
      </c>
      <c r="G151" s="253"/>
      <c r="H151" s="256">
        <v>171.38</v>
      </c>
      <c r="I151" s="257"/>
      <c r="J151" s="253"/>
      <c r="K151" s="253"/>
      <c r="L151" s="258"/>
      <c r="M151" s="259"/>
      <c r="N151" s="260"/>
      <c r="O151" s="260"/>
      <c r="P151" s="260"/>
      <c r="Q151" s="260"/>
      <c r="R151" s="260"/>
      <c r="S151" s="260"/>
      <c r="T151" s="261"/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T151" s="262" t="s">
        <v>213</v>
      </c>
      <c r="AU151" s="262" t="s">
        <v>80</v>
      </c>
      <c r="AV151" s="12" t="s">
        <v>95</v>
      </c>
      <c r="AW151" s="12" t="s">
        <v>29</v>
      </c>
      <c r="AX151" s="12" t="s">
        <v>80</v>
      </c>
      <c r="AY151" s="262" t="s">
        <v>203</v>
      </c>
    </row>
    <row r="152" s="11" customFormat="1" ht="25.92" customHeight="1">
      <c r="A152" s="11"/>
      <c r="B152" s="222"/>
      <c r="C152" s="223"/>
      <c r="D152" s="224" t="s">
        <v>71</v>
      </c>
      <c r="E152" s="225" t="s">
        <v>95</v>
      </c>
      <c r="F152" s="225" t="s">
        <v>1418</v>
      </c>
      <c r="G152" s="223"/>
      <c r="H152" s="223"/>
      <c r="I152" s="226"/>
      <c r="J152" s="227">
        <f>BK152</f>
        <v>0</v>
      </c>
      <c r="K152" s="223"/>
      <c r="L152" s="228"/>
      <c r="M152" s="229"/>
      <c r="N152" s="230"/>
      <c r="O152" s="230"/>
      <c r="P152" s="231">
        <f>SUM(P153:P155)</f>
        <v>0</v>
      </c>
      <c r="Q152" s="230"/>
      <c r="R152" s="231">
        <f>SUM(R153:R155)</f>
        <v>0</v>
      </c>
      <c r="S152" s="230"/>
      <c r="T152" s="232">
        <f>SUM(T153:T155)</f>
        <v>0</v>
      </c>
      <c r="U152" s="11"/>
      <c r="V152" s="11"/>
      <c r="W152" s="11"/>
      <c r="X152" s="11"/>
      <c r="Y152" s="11"/>
      <c r="Z152" s="11"/>
      <c r="AA152" s="11"/>
      <c r="AB152" s="11"/>
      <c r="AC152" s="11"/>
      <c r="AD152" s="11"/>
      <c r="AE152" s="11"/>
      <c r="AR152" s="233" t="s">
        <v>80</v>
      </c>
      <c r="AT152" s="234" t="s">
        <v>71</v>
      </c>
      <c r="AU152" s="234" t="s">
        <v>72</v>
      </c>
      <c r="AY152" s="233" t="s">
        <v>203</v>
      </c>
      <c r="BK152" s="235">
        <f>SUM(BK153:BK155)</f>
        <v>0</v>
      </c>
    </row>
    <row r="153" s="2" customFormat="1" ht="16.5" customHeight="1">
      <c r="A153" s="36"/>
      <c r="B153" s="37"/>
      <c r="C153" s="236" t="s">
        <v>366</v>
      </c>
      <c r="D153" s="236" t="s">
        <v>204</v>
      </c>
      <c r="E153" s="237" t="s">
        <v>1419</v>
      </c>
      <c r="F153" s="238" t="s">
        <v>1420</v>
      </c>
      <c r="G153" s="239" t="s">
        <v>267</v>
      </c>
      <c r="H153" s="240">
        <v>288</v>
      </c>
      <c r="I153" s="241"/>
      <c r="J153" s="240">
        <f>ROUND(I153*H153,2)</f>
        <v>0</v>
      </c>
      <c r="K153" s="238" t="s">
        <v>208</v>
      </c>
      <c r="L153" s="42"/>
      <c r="M153" s="242" t="s">
        <v>1</v>
      </c>
      <c r="N153" s="243" t="s">
        <v>37</v>
      </c>
      <c r="O153" s="89"/>
      <c r="P153" s="244">
        <f>O153*H153</f>
        <v>0</v>
      </c>
      <c r="Q153" s="244">
        <v>0</v>
      </c>
      <c r="R153" s="244">
        <f>Q153*H153</f>
        <v>0</v>
      </c>
      <c r="S153" s="244">
        <v>0</v>
      </c>
      <c r="T153" s="245">
        <f>S153*H153</f>
        <v>0</v>
      </c>
      <c r="U153" s="36"/>
      <c r="V153" s="36"/>
      <c r="W153" s="36"/>
      <c r="X153" s="36"/>
      <c r="Y153" s="36"/>
      <c r="Z153" s="36"/>
      <c r="AA153" s="36"/>
      <c r="AB153" s="36"/>
      <c r="AC153" s="36"/>
      <c r="AD153" s="36"/>
      <c r="AE153" s="36"/>
      <c r="AR153" s="246" t="s">
        <v>209</v>
      </c>
      <c r="AT153" s="246" t="s">
        <v>204</v>
      </c>
      <c r="AU153" s="246" t="s">
        <v>80</v>
      </c>
      <c r="AY153" s="15" t="s">
        <v>203</v>
      </c>
      <c r="BE153" s="247">
        <f>IF(N153="základní",J153,0)</f>
        <v>0</v>
      </c>
      <c r="BF153" s="247">
        <f>IF(N153="snížená",J153,0)</f>
        <v>0</v>
      </c>
      <c r="BG153" s="247">
        <f>IF(N153="zákl. přenesená",J153,0)</f>
        <v>0</v>
      </c>
      <c r="BH153" s="247">
        <f>IF(N153="sníž. přenesená",J153,0)</f>
        <v>0</v>
      </c>
      <c r="BI153" s="247">
        <f>IF(N153="nulová",J153,0)</f>
        <v>0</v>
      </c>
      <c r="BJ153" s="15" t="s">
        <v>80</v>
      </c>
      <c r="BK153" s="247">
        <f>ROUND(I153*H153,2)</f>
        <v>0</v>
      </c>
      <c r="BL153" s="15" t="s">
        <v>209</v>
      </c>
      <c r="BM153" s="246" t="s">
        <v>1421</v>
      </c>
    </row>
    <row r="154" s="2" customFormat="1">
      <c r="A154" s="36"/>
      <c r="B154" s="37"/>
      <c r="C154" s="38"/>
      <c r="D154" s="248" t="s">
        <v>211</v>
      </c>
      <c r="E154" s="38"/>
      <c r="F154" s="249" t="s">
        <v>1422</v>
      </c>
      <c r="G154" s="38"/>
      <c r="H154" s="38"/>
      <c r="I154" s="152"/>
      <c r="J154" s="38"/>
      <c r="K154" s="38"/>
      <c r="L154" s="42"/>
      <c r="M154" s="250"/>
      <c r="N154" s="251"/>
      <c r="O154" s="89"/>
      <c r="P154" s="89"/>
      <c r="Q154" s="89"/>
      <c r="R154" s="89"/>
      <c r="S154" s="89"/>
      <c r="T154" s="90"/>
      <c r="U154" s="36"/>
      <c r="V154" s="36"/>
      <c r="W154" s="36"/>
      <c r="X154" s="36"/>
      <c r="Y154" s="36"/>
      <c r="Z154" s="36"/>
      <c r="AA154" s="36"/>
      <c r="AB154" s="36"/>
      <c r="AC154" s="36"/>
      <c r="AD154" s="36"/>
      <c r="AE154" s="36"/>
      <c r="AT154" s="15" t="s">
        <v>211</v>
      </c>
      <c r="AU154" s="15" t="s">
        <v>80</v>
      </c>
    </row>
    <row r="155" s="12" customFormat="1">
      <c r="A155" s="12"/>
      <c r="B155" s="252"/>
      <c r="C155" s="253"/>
      <c r="D155" s="248" t="s">
        <v>213</v>
      </c>
      <c r="E155" s="254" t="s">
        <v>226</v>
      </c>
      <c r="F155" s="255" t="s">
        <v>1423</v>
      </c>
      <c r="G155" s="253"/>
      <c r="H155" s="256">
        <v>288</v>
      </c>
      <c r="I155" s="257"/>
      <c r="J155" s="253"/>
      <c r="K155" s="253"/>
      <c r="L155" s="258"/>
      <c r="M155" s="259"/>
      <c r="N155" s="260"/>
      <c r="O155" s="260"/>
      <c r="P155" s="260"/>
      <c r="Q155" s="260"/>
      <c r="R155" s="260"/>
      <c r="S155" s="260"/>
      <c r="T155" s="261"/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T155" s="262" t="s">
        <v>213</v>
      </c>
      <c r="AU155" s="262" t="s">
        <v>80</v>
      </c>
      <c r="AV155" s="12" t="s">
        <v>95</v>
      </c>
      <c r="AW155" s="12" t="s">
        <v>29</v>
      </c>
      <c r="AX155" s="12" t="s">
        <v>80</v>
      </c>
      <c r="AY155" s="262" t="s">
        <v>203</v>
      </c>
    </row>
    <row r="156" s="11" customFormat="1" ht="25.92" customHeight="1">
      <c r="A156" s="11"/>
      <c r="B156" s="222"/>
      <c r="C156" s="223"/>
      <c r="D156" s="224" t="s">
        <v>71</v>
      </c>
      <c r="E156" s="225" t="s">
        <v>209</v>
      </c>
      <c r="F156" s="225" t="s">
        <v>542</v>
      </c>
      <c r="G156" s="223"/>
      <c r="H156" s="223"/>
      <c r="I156" s="226"/>
      <c r="J156" s="227">
        <f>BK156</f>
        <v>0</v>
      </c>
      <c r="K156" s="223"/>
      <c r="L156" s="228"/>
      <c r="M156" s="229"/>
      <c r="N156" s="230"/>
      <c r="O156" s="230"/>
      <c r="P156" s="231">
        <f>SUM(P157:P176)</f>
        <v>0</v>
      </c>
      <c r="Q156" s="230"/>
      <c r="R156" s="231">
        <f>SUM(R157:R176)</f>
        <v>0</v>
      </c>
      <c r="S156" s="230"/>
      <c r="T156" s="232">
        <f>SUM(T157:T176)</f>
        <v>0</v>
      </c>
      <c r="U156" s="11"/>
      <c r="V156" s="11"/>
      <c r="W156" s="11"/>
      <c r="X156" s="11"/>
      <c r="Y156" s="11"/>
      <c r="Z156" s="11"/>
      <c r="AA156" s="11"/>
      <c r="AB156" s="11"/>
      <c r="AC156" s="11"/>
      <c r="AD156" s="11"/>
      <c r="AE156" s="11"/>
      <c r="AR156" s="233" t="s">
        <v>80</v>
      </c>
      <c r="AT156" s="234" t="s">
        <v>71</v>
      </c>
      <c r="AU156" s="234" t="s">
        <v>72</v>
      </c>
      <c r="AY156" s="233" t="s">
        <v>203</v>
      </c>
      <c r="BK156" s="235">
        <f>SUM(BK157:BK176)</f>
        <v>0</v>
      </c>
    </row>
    <row r="157" s="2" customFormat="1" ht="16.5" customHeight="1">
      <c r="A157" s="36"/>
      <c r="B157" s="37"/>
      <c r="C157" s="236" t="s">
        <v>371</v>
      </c>
      <c r="D157" s="236" t="s">
        <v>204</v>
      </c>
      <c r="E157" s="237" t="s">
        <v>543</v>
      </c>
      <c r="F157" s="238" t="s">
        <v>544</v>
      </c>
      <c r="G157" s="239" t="s">
        <v>311</v>
      </c>
      <c r="H157" s="240">
        <v>0.38</v>
      </c>
      <c r="I157" s="241"/>
      <c r="J157" s="240">
        <f>ROUND(I157*H157,2)</f>
        <v>0</v>
      </c>
      <c r="K157" s="238" t="s">
        <v>208</v>
      </c>
      <c r="L157" s="42"/>
      <c r="M157" s="242" t="s">
        <v>1</v>
      </c>
      <c r="N157" s="243" t="s">
        <v>37</v>
      </c>
      <c r="O157" s="89"/>
      <c r="P157" s="244">
        <f>O157*H157</f>
        <v>0</v>
      </c>
      <c r="Q157" s="244">
        <v>0</v>
      </c>
      <c r="R157" s="244">
        <f>Q157*H157</f>
        <v>0</v>
      </c>
      <c r="S157" s="244">
        <v>0</v>
      </c>
      <c r="T157" s="245">
        <f>S157*H157</f>
        <v>0</v>
      </c>
      <c r="U157" s="36"/>
      <c r="V157" s="36"/>
      <c r="W157" s="36"/>
      <c r="X157" s="36"/>
      <c r="Y157" s="36"/>
      <c r="Z157" s="36"/>
      <c r="AA157" s="36"/>
      <c r="AB157" s="36"/>
      <c r="AC157" s="36"/>
      <c r="AD157" s="36"/>
      <c r="AE157" s="36"/>
      <c r="AR157" s="246" t="s">
        <v>209</v>
      </c>
      <c r="AT157" s="246" t="s">
        <v>204</v>
      </c>
      <c r="AU157" s="246" t="s">
        <v>80</v>
      </c>
      <c r="AY157" s="15" t="s">
        <v>203</v>
      </c>
      <c r="BE157" s="247">
        <f>IF(N157="základní",J157,0)</f>
        <v>0</v>
      </c>
      <c r="BF157" s="247">
        <f>IF(N157="snížená",J157,0)</f>
        <v>0</v>
      </c>
      <c r="BG157" s="247">
        <f>IF(N157="zákl. přenesená",J157,0)</f>
        <v>0</v>
      </c>
      <c r="BH157" s="247">
        <f>IF(N157="sníž. přenesená",J157,0)</f>
        <v>0</v>
      </c>
      <c r="BI157" s="247">
        <f>IF(N157="nulová",J157,0)</f>
        <v>0</v>
      </c>
      <c r="BJ157" s="15" t="s">
        <v>80</v>
      </c>
      <c r="BK157" s="247">
        <f>ROUND(I157*H157,2)</f>
        <v>0</v>
      </c>
      <c r="BL157" s="15" t="s">
        <v>209</v>
      </c>
      <c r="BM157" s="246" t="s">
        <v>1424</v>
      </c>
    </row>
    <row r="158" s="2" customFormat="1">
      <c r="A158" s="36"/>
      <c r="B158" s="37"/>
      <c r="C158" s="38"/>
      <c r="D158" s="248" t="s">
        <v>211</v>
      </c>
      <c r="E158" s="38"/>
      <c r="F158" s="249" t="s">
        <v>546</v>
      </c>
      <c r="G158" s="38"/>
      <c r="H158" s="38"/>
      <c r="I158" s="152"/>
      <c r="J158" s="38"/>
      <c r="K158" s="38"/>
      <c r="L158" s="42"/>
      <c r="M158" s="250"/>
      <c r="N158" s="251"/>
      <c r="O158" s="89"/>
      <c r="P158" s="89"/>
      <c r="Q158" s="89"/>
      <c r="R158" s="89"/>
      <c r="S158" s="89"/>
      <c r="T158" s="90"/>
      <c r="U158" s="36"/>
      <c r="V158" s="36"/>
      <c r="W158" s="36"/>
      <c r="X158" s="36"/>
      <c r="Y158" s="36"/>
      <c r="Z158" s="36"/>
      <c r="AA158" s="36"/>
      <c r="AB158" s="36"/>
      <c r="AC158" s="36"/>
      <c r="AD158" s="36"/>
      <c r="AE158" s="36"/>
      <c r="AT158" s="15" t="s">
        <v>211</v>
      </c>
      <c r="AU158" s="15" t="s">
        <v>80</v>
      </c>
    </row>
    <row r="159" s="12" customFormat="1">
      <c r="A159" s="12"/>
      <c r="B159" s="252"/>
      <c r="C159" s="253"/>
      <c r="D159" s="248" t="s">
        <v>213</v>
      </c>
      <c r="E159" s="254" t="s">
        <v>220</v>
      </c>
      <c r="F159" s="255" t="s">
        <v>1425</v>
      </c>
      <c r="G159" s="253"/>
      <c r="H159" s="256">
        <v>0.38</v>
      </c>
      <c r="I159" s="257"/>
      <c r="J159" s="253"/>
      <c r="K159" s="253"/>
      <c r="L159" s="258"/>
      <c r="M159" s="259"/>
      <c r="N159" s="260"/>
      <c r="O159" s="260"/>
      <c r="P159" s="260"/>
      <c r="Q159" s="260"/>
      <c r="R159" s="260"/>
      <c r="S159" s="260"/>
      <c r="T159" s="261"/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T159" s="262" t="s">
        <v>213</v>
      </c>
      <c r="AU159" s="262" t="s">
        <v>80</v>
      </c>
      <c r="AV159" s="12" t="s">
        <v>95</v>
      </c>
      <c r="AW159" s="12" t="s">
        <v>29</v>
      </c>
      <c r="AX159" s="12" t="s">
        <v>80</v>
      </c>
      <c r="AY159" s="262" t="s">
        <v>203</v>
      </c>
    </row>
    <row r="160" s="2" customFormat="1" ht="16.5" customHeight="1">
      <c r="A160" s="36"/>
      <c r="B160" s="37"/>
      <c r="C160" s="236" t="s">
        <v>377</v>
      </c>
      <c r="D160" s="236" t="s">
        <v>204</v>
      </c>
      <c r="E160" s="237" t="s">
        <v>1023</v>
      </c>
      <c r="F160" s="238" t="s">
        <v>1024</v>
      </c>
      <c r="G160" s="239" t="s">
        <v>311</v>
      </c>
      <c r="H160" s="240">
        <v>0.25</v>
      </c>
      <c r="I160" s="241"/>
      <c r="J160" s="240">
        <f>ROUND(I160*H160,2)</f>
        <v>0</v>
      </c>
      <c r="K160" s="238" t="s">
        <v>208</v>
      </c>
      <c r="L160" s="42"/>
      <c r="M160" s="242" t="s">
        <v>1</v>
      </c>
      <c r="N160" s="243" t="s">
        <v>37</v>
      </c>
      <c r="O160" s="89"/>
      <c r="P160" s="244">
        <f>O160*H160</f>
        <v>0</v>
      </c>
      <c r="Q160" s="244">
        <v>0</v>
      </c>
      <c r="R160" s="244">
        <f>Q160*H160</f>
        <v>0</v>
      </c>
      <c r="S160" s="244">
        <v>0</v>
      </c>
      <c r="T160" s="245">
        <f>S160*H160</f>
        <v>0</v>
      </c>
      <c r="U160" s="36"/>
      <c r="V160" s="36"/>
      <c r="W160" s="36"/>
      <c r="X160" s="36"/>
      <c r="Y160" s="36"/>
      <c r="Z160" s="36"/>
      <c r="AA160" s="36"/>
      <c r="AB160" s="36"/>
      <c r="AC160" s="36"/>
      <c r="AD160" s="36"/>
      <c r="AE160" s="36"/>
      <c r="AR160" s="246" t="s">
        <v>209</v>
      </c>
      <c r="AT160" s="246" t="s">
        <v>204</v>
      </c>
      <c r="AU160" s="246" t="s">
        <v>80</v>
      </c>
      <c r="AY160" s="15" t="s">
        <v>203</v>
      </c>
      <c r="BE160" s="247">
        <f>IF(N160="základní",J160,0)</f>
        <v>0</v>
      </c>
      <c r="BF160" s="247">
        <f>IF(N160="snížená",J160,0)</f>
        <v>0</v>
      </c>
      <c r="BG160" s="247">
        <f>IF(N160="zákl. přenesená",J160,0)</f>
        <v>0</v>
      </c>
      <c r="BH160" s="247">
        <f>IF(N160="sníž. přenesená",J160,0)</f>
        <v>0</v>
      </c>
      <c r="BI160" s="247">
        <f>IF(N160="nulová",J160,0)</f>
        <v>0</v>
      </c>
      <c r="BJ160" s="15" t="s">
        <v>80</v>
      </c>
      <c r="BK160" s="247">
        <f>ROUND(I160*H160,2)</f>
        <v>0</v>
      </c>
      <c r="BL160" s="15" t="s">
        <v>209</v>
      </c>
      <c r="BM160" s="246" t="s">
        <v>1426</v>
      </c>
    </row>
    <row r="161" s="2" customFormat="1">
      <c r="A161" s="36"/>
      <c r="B161" s="37"/>
      <c r="C161" s="38"/>
      <c r="D161" s="248" t="s">
        <v>211</v>
      </c>
      <c r="E161" s="38"/>
      <c r="F161" s="249" t="s">
        <v>1026</v>
      </c>
      <c r="G161" s="38"/>
      <c r="H161" s="38"/>
      <c r="I161" s="152"/>
      <c r="J161" s="38"/>
      <c r="K161" s="38"/>
      <c r="L161" s="42"/>
      <c r="M161" s="250"/>
      <c r="N161" s="251"/>
      <c r="O161" s="89"/>
      <c r="P161" s="89"/>
      <c r="Q161" s="89"/>
      <c r="R161" s="89"/>
      <c r="S161" s="89"/>
      <c r="T161" s="90"/>
      <c r="U161" s="36"/>
      <c r="V161" s="36"/>
      <c r="W161" s="36"/>
      <c r="X161" s="36"/>
      <c r="Y161" s="36"/>
      <c r="Z161" s="36"/>
      <c r="AA161" s="36"/>
      <c r="AB161" s="36"/>
      <c r="AC161" s="36"/>
      <c r="AD161" s="36"/>
      <c r="AE161" s="36"/>
      <c r="AT161" s="15" t="s">
        <v>211</v>
      </c>
      <c r="AU161" s="15" t="s">
        <v>80</v>
      </c>
    </row>
    <row r="162" s="12" customFormat="1">
      <c r="A162" s="12"/>
      <c r="B162" s="252"/>
      <c r="C162" s="253"/>
      <c r="D162" s="248" t="s">
        <v>213</v>
      </c>
      <c r="E162" s="254" t="s">
        <v>345</v>
      </c>
      <c r="F162" s="255" t="s">
        <v>1427</v>
      </c>
      <c r="G162" s="253"/>
      <c r="H162" s="256">
        <v>0.25</v>
      </c>
      <c r="I162" s="257"/>
      <c r="J162" s="253"/>
      <c r="K162" s="253"/>
      <c r="L162" s="258"/>
      <c r="M162" s="259"/>
      <c r="N162" s="260"/>
      <c r="O162" s="260"/>
      <c r="P162" s="260"/>
      <c r="Q162" s="260"/>
      <c r="R162" s="260"/>
      <c r="S162" s="260"/>
      <c r="T162" s="261"/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T162" s="262" t="s">
        <v>213</v>
      </c>
      <c r="AU162" s="262" t="s">
        <v>80</v>
      </c>
      <c r="AV162" s="12" t="s">
        <v>95</v>
      </c>
      <c r="AW162" s="12" t="s">
        <v>29</v>
      </c>
      <c r="AX162" s="12" t="s">
        <v>80</v>
      </c>
      <c r="AY162" s="262" t="s">
        <v>203</v>
      </c>
    </row>
    <row r="163" s="2" customFormat="1" ht="16.5" customHeight="1">
      <c r="A163" s="36"/>
      <c r="B163" s="37"/>
      <c r="C163" s="236" t="s">
        <v>387</v>
      </c>
      <c r="D163" s="236" t="s">
        <v>204</v>
      </c>
      <c r="E163" s="237" t="s">
        <v>1028</v>
      </c>
      <c r="F163" s="238" t="s">
        <v>1029</v>
      </c>
      <c r="G163" s="239" t="s">
        <v>311</v>
      </c>
      <c r="H163" s="240">
        <v>10.01</v>
      </c>
      <c r="I163" s="241"/>
      <c r="J163" s="240">
        <f>ROUND(I163*H163,2)</f>
        <v>0</v>
      </c>
      <c r="K163" s="238" t="s">
        <v>208</v>
      </c>
      <c r="L163" s="42"/>
      <c r="M163" s="242" t="s">
        <v>1</v>
      </c>
      <c r="N163" s="243" t="s">
        <v>37</v>
      </c>
      <c r="O163" s="89"/>
      <c r="P163" s="244">
        <f>O163*H163</f>
        <v>0</v>
      </c>
      <c r="Q163" s="244">
        <v>0</v>
      </c>
      <c r="R163" s="244">
        <f>Q163*H163</f>
        <v>0</v>
      </c>
      <c r="S163" s="244">
        <v>0</v>
      </c>
      <c r="T163" s="245">
        <f>S163*H163</f>
        <v>0</v>
      </c>
      <c r="U163" s="36"/>
      <c r="V163" s="36"/>
      <c r="W163" s="36"/>
      <c r="X163" s="36"/>
      <c r="Y163" s="36"/>
      <c r="Z163" s="36"/>
      <c r="AA163" s="36"/>
      <c r="AB163" s="36"/>
      <c r="AC163" s="36"/>
      <c r="AD163" s="36"/>
      <c r="AE163" s="36"/>
      <c r="AR163" s="246" t="s">
        <v>209</v>
      </c>
      <c r="AT163" s="246" t="s">
        <v>204</v>
      </c>
      <c r="AU163" s="246" t="s">
        <v>80</v>
      </c>
      <c r="AY163" s="15" t="s">
        <v>203</v>
      </c>
      <c r="BE163" s="247">
        <f>IF(N163="základní",J163,0)</f>
        <v>0</v>
      </c>
      <c r="BF163" s="247">
        <f>IF(N163="snížená",J163,0)</f>
        <v>0</v>
      </c>
      <c r="BG163" s="247">
        <f>IF(N163="zákl. přenesená",J163,0)</f>
        <v>0</v>
      </c>
      <c r="BH163" s="247">
        <f>IF(N163="sníž. přenesená",J163,0)</f>
        <v>0</v>
      </c>
      <c r="BI163" s="247">
        <f>IF(N163="nulová",J163,0)</f>
        <v>0</v>
      </c>
      <c r="BJ163" s="15" t="s">
        <v>80</v>
      </c>
      <c r="BK163" s="247">
        <f>ROUND(I163*H163,2)</f>
        <v>0</v>
      </c>
      <c r="BL163" s="15" t="s">
        <v>209</v>
      </c>
      <c r="BM163" s="246" t="s">
        <v>1428</v>
      </c>
    </row>
    <row r="164" s="2" customFormat="1">
      <c r="A164" s="36"/>
      <c r="B164" s="37"/>
      <c r="C164" s="38"/>
      <c r="D164" s="248" t="s">
        <v>211</v>
      </c>
      <c r="E164" s="38"/>
      <c r="F164" s="249" t="s">
        <v>1026</v>
      </c>
      <c r="G164" s="38"/>
      <c r="H164" s="38"/>
      <c r="I164" s="152"/>
      <c r="J164" s="38"/>
      <c r="K164" s="38"/>
      <c r="L164" s="42"/>
      <c r="M164" s="250"/>
      <c r="N164" s="251"/>
      <c r="O164" s="89"/>
      <c r="P164" s="89"/>
      <c r="Q164" s="89"/>
      <c r="R164" s="89"/>
      <c r="S164" s="89"/>
      <c r="T164" s="90"/>
      <c r="U164" s="36"/>
      <c r="V164" s="36"/>
      <c r="W164" s="36"/>
      <c r="X164" s="36"/>
      <c r="Y164" s="36"/>
      <c r="Z164" s="36"/>
      <c r="AA164" s="36"/>
      <c r="AB164" s="36"/>
      <c r="AC164" s="36"/>
      <c r="AD164" s="36"/>
      <c r="AE164" s="36"/>
      <c r="AT164" s="15" t="s">
        <v>211</v>
      </c>
      <c r="AU164" s="15" t="s">
        <v>80</v>
      </c>
    </row>
    <row r="165" s="13" customFormat="1">
      <c r="A165" s="13"/>
      <c r="B165" s="267"/>
      <c r="C165" s="268"/>
      <c r="D165" s="248" t="s">
        <v>213</v>
      </c>
      <c r="E165" s="269" t="s">
        <v>1</v>
      </c>
      <c r="F165" s="270" t="s">
        <v>1429</v>
      </c>
      <c r="G165" s="268"/>
      <c r="H165" s="269" t="s">
        <v>1</v>
      </c>
      <c r="I165" s="271"/>
      <c r="J165" s="268"/>
      <c r="K165" s="268"/>
      <c r="L165" s="272"/>
      <c r="M165" s="273"/>
      <c r="N165" s="274"/>
      <c r="O165" s="274"/>
      <c r="P165" s="274"/>
      <c r="Q165" s="274"/>
      <c r="R165" s="274"/>
      <c r="S165" s="274"/>
      <c r="T165" s="275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76" t="s">
        <v>213</v>
      </c>
      <c r="AU165" s="276" t="s">
        <v>80</v>
      </c>
      <c r="AV165" s="13" t="s">
        <v>80</v>
      </c>
      <c r="AW165" s="13" t="s">
        <v>29</v>
      </c>
      <c r="AX165" s="13" t="s">
        <v>72</v>
      </c>
      <c r="AY165" s="276" t="s">
        <v>203</v>
      </c>
    </row>
    <row r="166" s="12" customFormat="1">
      <c r="A166" s="12"/>
      <c r="B166" s="252"/>
      <c r="C166" s="253"/>
      <c r="D166" s="248" t="s">
        <v>213</v>
      </c>
      <c r="E166" s="254" t="s">
        <v>382</v>
      </c>
      <c r="F166" s="255" t="s">
        <v>1430</v>
      </c>
      <c r="G166" s="253"/>
      <c r="H166" s="256">
        <v>1.01</v>
      </c>
      <c r="I166" s="257"/>
      <c r="J166" s="253"/>
      <c r="K166" s="253"/>
      <c r="L166" s="258"/>
      <c r="M166" s="259"/>
      <c r="N166" s="260"/>
      <c r="O166" s="260"/>
      <c r="P166" s="260"/>
      <c r="Q166" s="260"/>
      <c r="R166" s="260"/>
      <c r="S166" s="260"/>
      <c r="T166" s="261"/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T166" s="262" t="s">
        <v>213</v>
      </c>
      <c r="AU166" s="262" t="s">
        <v>80</v>
      </c>
      <c r="AV166" s="12" t="s">
        <v>95</v>
      </c>
      <c r="AW166" s="12" t="s">
        <v>29</v>
      </c>
      <c r="AX166" s="12" t="s">
        <v>72</v>
      </c>
      <c r="AY166" s="262" t="s">
        <v>203</v>
      </c>
    </row>
    <row r="167" s="12" customFormat="1">
      <c r="A167" s="12"/>
      <c r="B167" s="252"/>
      <c r="C167" s="253"/>
      <c r="D167" s="248" t="s">
        <v>213</v>
      </c>
      <c r="E167" s="254" t="s">
        <v>291</v>
      </c>
      <c r="F167" s="255" t="s">
        <v>1431</v>
      </c>
      <c r="G167" s="253"/>
      <c r="H167" s="256">
        <v>9</v>
      </c>
      <c r="I167" s="257"/>
      <c r="J167" s="253"/>
      <c r="K167" s="253"/>
      <c r="L167" s="258"/>
      <c r="M167" s="259"/>
      <c r="N167" s="260"/>
      <c r="O167" s="260"/>
      <c r="P167" s="260"/>
      <c r="Q167" s="260"/>
      <c r="R167" s="260"/>
      <c r="S167" s="260"/>
      <c r="T167" s="261"/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T167" s="262" t="s">
        <v>213</v>
      </c>
      <c r="AU167" s="262" t="s">
        <v>80</v>
      </c>
      <c r="AV167" s="12" t="s">
        <v>95</v>
      </c>
      <c r="AW167" s="12" t="s">
        <v>29</v>
      </c>
      <c r="AX167" s="12" t="s">
        <v>72</v>
      </c>
      <c r="AY167" s="262" t="s">
        <v>203</v>
      </c>
    </row>
    <row r="168" s="12" customFormat="1">
      <c r="A168" s="12"/>
      <c r="B168" s="252"/>
      <c r="C168" s="253"/>
      <c r="D168" s="248" t="s">
        <v>213</v>
      </c>
      <c r="E168" s="254" t="s">
        <v>385</v>
      </c>
      <c r="F168" s="255" t="s">
        <v>386</v>
      </c>
      <c r="G168" s="253"/>
      <c r="H168" s="256">
        <v>10.01</v>
      </c>
      <c r="I168" s="257"/>
      <c r="J168" s="253"/>
      <c r="K168" s="253"/>
      <c r="L168" s="258"/>
      <c r="M168" s="259"/>
      <c r="N168" s="260"/>
      <c r="O168" s="260"/>
      <c r="P168" s="260"/>
      <c r="Q168" s="260"/>
      <c r="R168" s="260"/>
      <c r="S168" s="260"/>
      <c r="T168" s="261"/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T168" s="262" t="s">
        <v>213</v>
      </c>
      <c r="AU168" s="262" t="s">
        <v>80</v>
      </c>
      <c r="AV168" s="12" t="s">
        <v>95</v>
      </c>
      <c r="AW168" s="12" t="s">
        <v>29</v>
      </c>
      <c r="AX168" s="12" t="s">
        <v>80</v>
      </c>
      <c r="AY168" s="262" t="s">
        <v>203</v>
      </c>
    </row>
    <row r="169" s="2" customFormat="1" ht="16.5" customHeight="1">
      <c r="A169" s="36"/>
      <c r="B169" s="37"/>
      <c r="C169" s="236" t="s">
        <v>393</v>
      </c>
      <c r="D169" s="236" t="s">
        <v>204</v>
      </c>
      <c r="E169" s="237" t="s">
        <v>548</v>
      </c>
      <c r="F169" s="238" t="s">
        <v>549</v>
      </c>
      <c r="G169" s="239" t="s">
        <v>311</v>
      </c>
      <c r="H169" s="240">
        <v>0.5</v>
      </c>
      <c r="I169" s="241"/>
      <c r="J169" s="240">
        <f>ROUND(I169*H169,2)</f>
        <v>0</v>
      </c>
      <c r="K169" s="238" t="s">
        <v>208</v>
      </c>
      <c r="L169" s="42"/>
      <c r="M169" s="242" t="s">
        <v>1</v>
      </c>
      <c r="N169" s="243" t="s">
        <v>37</v>
      </c>
      <c r="O169" s="89"/>
      <c r="P169" s="244">
        <f>O169*H169</f>
        <v>0</v>
      </c>
      <c r="Q169" s="244">
        <v>0</v>
      </c>
      <c r="R169" s="244">
        <f>Q169*H169</f>
        <v>0</v>
      </c>
      <c r="S169" s="244">
        <v>0</v>
      </c>
      <c r="T169" s="245">
        <f>S169*H169</f>
        <v>0</v>
      </c>
      <c r="U169" s="36"/>
      <c r="V169" s="36"/>
      <c r="W169" s="36"/>
      <c r="X169" s="36"/>
      <c r="Y169" s="36"/>
      <c r="Z169" s="36"/>
      <c r="AA169" s="36"/>
      <c r="AB169" s="36"/>
      <c r="AC169" s="36"/>
      <c r="AD169" s="36"/>
      <c r="AE169" s="36"/>
      <c r="AR169" s="246" t="s">
        <v>209</v>
      </c>
      <c r="AT169" s="246" t="s">
        <v>204</v>
      </c>
      <c r="AU169" s="246" t="s">
        <v>80</v>
      </c>
      <c r="AY169" s="15" t="s">
        <v>203</v>
      </c>
      <c r="BE169" s="247">
        <f>IF(N169="základní",J169,0)</f>
        <v>0</v>
      </c>
      <c r="BF169" s="247">
        <f>IF(N169="snížená",J169,0)</f>
        <v>0</v>
      </c>
      <c r="BG169" s="247">
        <f>IF(N169="zákl. přenesená",J169,0)</f>
        <v>0</v>
      </c>
      <c r="BH169" s="247">
        <f>IF(N169="sníž. přenesená",J169,0)</f>
        <v>0</v>
      </c>
      <c r="BI169" s="247">
        <f>IF(N169="nulová",J169,0)</f>
        <v>0</v>
      </c>
      <c r="BJ169" s="15" t="s">
        <v>80</v>
      </c>
      <c r="BK169" s="247">
        <f>ROUND(I169*H169,2)</f>
        <v>0</v>
      </c>
      <c r="BL169" s="15" t="s">
        <v>209</v>
      </c>
      <c r="BM169" s="246" t="s">
        <v>1432</v>
      </c>
    </row>
    <row r="170" s="2" customFormat="1">
      <c r="A170" s="36"/>
      <c r="B170" s="37"/>
      <c r="C170" s="38"/>
      <c r="D170" s="248" t="s">
        <v>211</v>
      </c>
      <c r="E170" s="38"/>
      <c r="F170" s="249" t="s">
        <v>551</v>
      </c>
      <c r="G170" s="38"/>
      <c r="H170" s="38"/>
      <c r="I170" s="152"/>
      <c r="J170" s="38"/>
      <c r="K170" s="38"/>
      <c r="L170" s="42"/>
      <c r="M170" s="250"/>
      <c r="N170" s="251"/>
      <c r="O170" s="89"/>
      <c r="P170" s="89"/>
      <c r="Q170" s="89"/>
      <c r="R170" s="89"/>
      <c r="S170" s="89"/>
      <c r="T170" s="90"/>
      <c r="U170" s="36"/>
      <c r="V170" s="36"/>
      <c r="W170" s="36"/>
      <c r="X170" s="36"/>
      <c r="Y170" s="36"/>
      <c r="Z170" s="36"/>
      <c r="AA170" s="36"/>
      <c r="AB170" s="36"/>
      <c r="AC170" s="36"/>
      <c r="AD170" s="36"/>
      <c r="AE170" s="36"/>
      <c r="AT170" s="15" t="s">
        <v>211</v>
      </c>
      <c r="AU170" s="15" t="s">
        <v>80</v>
      </c>
    </row>
    <row r="171" s="12" customFormat="1">
      <c r="A171" s="12"/>
      <c r="B171" s="252"/>
      <c r="C171" s="253"/>
      <c r="D171" s="248" t="s">
        <v>213</v>
      </c>
      <c r="E171" s="254" t="s">
        <v>250</v>
      </c>
      <c r="F171" s="255" t="s">
        <v>1433</v>
      </c>
      <c r="G171" s="253"/>
      <c r="H171" s="256">
        <v>0.5</v>
      </c>
      <c r="I171" s="257"/>
      <c r="J171" s="253"/>
      <c r="K171" s="253"/>
      <c r="L171" s="258"/>
      <c r="M171" s="259"/>
      <c r="N171" s="260"/>
      <c r="O171" s="260"/>
      <c r="P171" s="260"/>
      <c r="Q171" s="260"/>
      <c r="R171" s="260"/>
      <c r="S171" s="260"/>
      <c r="T171" s="261"/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T171" s="262" t="s">
        <v>213</v>
      </c>
      <c r="AU171" s="262" t="s">
        <v>80</v>
      </c>
      <c r="AV171" s="12" t="s">
        <v>95</v>
      </c>
      <c r="AW171" s="12" t="s">
        <v>29</v>
      </c>
      <c r="AX171" s="12" t="s">
        <v>80</v>
      </c>
      <c r="AY171" s="262" t="s">
        <v>203</v>
      </c>
    </row>
    <row r="172" s="2" customFormat="1" ht="16.5" customHeight="1">
      <c r="A172" s="36"/>
      <c r="B172" s="37"/>
      <c r="C172" s="236" t="s">
        <v>8</v>
      </c>
      <c r="D172" s="236" t="s">
        <v>204</v>
      </c>
      <c r="E172" s="237" t="s">
        <v>553</v>
      </c>
      <c r="F172" s="238" t="s">
        <v>554</v>
      </c>
      <c r="G172" s="239" t="s">
        <v>311</v>
      </c>
      <c r="H172" s="240">
        <v>0.45000000000000001</v>
      </c>
      <c r="I172" s="241"/>
      <c r="J172" s="240">
        <f>ROUND(I172*H172,2)</f>
        <v>0</v>
      </c>
      <c r="K172" s="238" t="s">
        <v>208</v>
      </c>
      <c r="L172" s="42"/>
      <c r="M172" s="242" t="s">
        <v>1</v>
      </c>
      <c r="N172" s="243" t="s">
        <v>37</v>
      </c>
      <c r="O172" s="89"/>
      <c r="P172" s="244">
        <f>O172*H172</f>
        <v>0</v>
      </c>
      <c r="Q172" s="244">
        <v>0</v>
      </c>
      <c r="R172" s="244">
        <f>Q172*H172</f>
        <v>0</v>
      </c>
      <c r="S172" s="244">
        <v>0</v>
      </c>
      <c r="T172" s="245">
        <f>S172*H172</f>
        <v>0</v>
      </c>
      <c r="U172" s="36"/>
      <c r="V172" s="36"/>
      <c r="W172" s="36"/>
      <c r="X172" s="36"/>
      <c r="Y172" s="36"/>
      <c r="Z172" s="36"/>
      <c r="AA172" s="36"/>
      <c r="AB172" s="36"/>
      <c r="AC172" s="36"/>
      <c r="AD172" s="36"/>
      <c r="AE172" s="36"/>
      <c r="AR172" s="246" t="s">
        <v>209</v>
      </c>
      <c r="AT172" s="246" t="s">
        <v>204</v>
      </c>
      <c r="AU172" s="246" t="s">
        <v>80</v>
      </c>
      <c r="AY172" s="15" t="s">
        <v>203</v>
      </c>
      <c r="BE172" s="247">
        <f>IF(N172="základní",J172,0)</f>
        <v>0</v>
      </c>
      <c r="BF172" s="247">
        <f>IF(N172="snížená",J172,0)</f>
        <v>0</v>
      </c>
      <c r="BG172" s="247">
        <f>IF(N172="zákl. přenesená",J172,0)</f>
        <v>0</v>
      </c>
      <c r="BH172" s="247">
        <f>IF(N172="sníž. přenesená",J172,0)</f>
        <v>0</v>
      </c>
      <c r="BI172" s="247">
        <f>IF(N172="nulová",J172,0)</f>
        <v>0</v>
      </c>
      <c r="BJ172" s="15" t="s">
        <v>80</v>
      </c>
      <c r="BK172" s="247">
        <f>ROUND(I172*H172,2)</f>
        <v>0</v>
      </c>
      <c r="BL172" s="15" t="s">
        <v>209</v>
      </c>
      <c r="BM172" s="246" t="s">
        <v>1434</v>
      </c>
    </row>
    <row r="173" s="2" customFormat="1">
      <c r="A173" s="36"/>
      <c r="B173" s="37"/>
      <c r="C173" s="38"/>
      <c r="D173" s="248" t="s">
        <v>211</v>
      </c>
      <c r="E173" s="38"/>
      <c r="F173" s="249" t="s">
        <v>556</v>
      </c>
      <c r="G173" s="38"/>
      <c r="H173" s="38"/>
      <c r="I173" s="152"/>
      <c r="J173" s="38"/>
      <c r="K173" s="38"/>
      <c r="L173" s="42"/>
      <c r="M173" s="250"/>
      <c r="N173" s="251"/>
      <c r="O173" s="89"/>
      <c r="P173" s="89"/>
      <c r="Q173" s="89"/>
      <c r="R173" s="89"/>
      <c r="S173" s="89"/>
      <c r="T173" s="90"/>
      <c r="U173" s="36"/>
      <c r="V173" s="36"/>
      <c r="W173" s="36"/>
      <c r="X173" s="36"/>
      <c r="Y173" s="36"/>
      <c r="Z173" s="36"/>
      <c r="AA173" s="36"/>
      <c r="AB173" s="36"/>
      <c r="AC173" s="36"/>
      <c r="AD173" s="36"/>
      <c r="AE173" s="36"/>
      <c r="AT173" s="15" t="s">
        <v>211</v>
      </c>
      <c r="AU173" s="15" t="s">
        <v>80</v>
      </c>
    </row>
    <row r="174" s="12" customFormat="1">
      <c r="A174" s="12"/>
      <c r="B174" s="252"/>
      <c r="C174" s="253"/>
      <c r="D174" s="248" t="s">
        <v>213</v>
      </c>
      <c r="E174" s="254" t="s">
        <v>214</v>
      </c>
      <c r="F174" s="255" t="s">
        <v>1435</v>
      </c>
      <c r="G174" s="253"/>
      <c r="H174" s="256">
        <v>0.20000000000000001</v>
      </c>
      <c r="I174" s="257"/>
      <c r="J174" s="253"/>
      <c r="K174" s="253"/>
      <c r="L174" s="258"/>
      <c r="M174" s="259"/>
      <c r="N174" s="260"/>
      <c r="O174" s="260"/>
      <c r="P174" s="260"/>
      <c r="Q174" s="260"/>
      <c r="R174" s="260"/>
      <c r="S174" s="260"/>
      <c r="T174" s="261"/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T174" s="262" t="s">
        <v>213</v>
      </c>
      <c r="AU174" s="262" t="s">
        <v>80</v>
      </c>
      <c r="AV174" s="12" t="s">
        <v>95</v>
      </c>
      <c r="AW174" s="12" t="s">
        <v>29</v>
      </c>
      <c r="AX174" s="12" t="s">
        <v>72</v>
      </c>
      <c r="AY174" s="262" t="s">
        <v>203</v>
      </c>
    </row>
    <row r="175" s="12" customFormat="1">
      <c r="A175" s="12"/>
      <c r="B175" s="252"/>
      <c r="C175" s="253"/>
      <c r="D175" s="248" t="s">
        <v>213</v>
      </c>
      <c r="E175" s="254" t="s">
        <v>610</v>
      </c>
      <c r="F175" s="255" t="s">
        <v>1436</v>
      </c>
      <c r="G175" s="253"/>
      <c r="H175" s="256">
        <v>0.25</v>
      </c>
      <c r="I175" s="257"/>
      <c r="J175" s="253"/>
      <c r="K175" s="253"/>
      <c r="L175" s="258"/>
      <c r="M175" s="259"/>
      <c r="N175" s="260"/>
      <c r="O175" s="260"/>
      <c r="P175" s="260"/>
      <c r="Q175" s="260"/>
      <c r="R175" s="260"/>
      <c r="S175" s="260"/>
      <c r="T175" s="261"/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T175" s="262" t="s">
        <v>213</v>
      </c>
      <c r="AU175" s="262" t="s">
        <v>80</v>
      </c>
      <c r="AV175" s="12" t="s">
        <v>95</v>
      </c>
      <c r="AW175" s="12" t="s">
        <v>29</v>
      </c>
      <c r="AX175" s="12" t="s">
        <v>72</v>
      </c>
      <c r="AY175" s="262" t="s">
        <v>203</v>
      </c>
    </row>
    <row r="176" s="12" customFormat="1">
      <c r="A176" s="12"/>
      <c r="B176" s="252"/>
      <c r="C176" s="253"/>
      <c r="D176" s="248" t="s">
        <v>213</v>
      </c>
      <c r="E176" s="254" t="s">
        <v>657</v>
      </c>
      <c r="F176" s="255" t="s">
        <v>658</v>
      </c>
      <c r="G176" s="253"/>
      <c r="H176" s="256">
        <v>0.45000000000000001</v>
      </c>
      <c r="I176" s="257"/>
      <c r="J176" s="253"/>
      <c r="K176" s="253"/>
      <c r="L176" s="258"/>
      <c r="M176" s="259"/>
      <c r="N176" s="260"/>
      <c r="O176" s="260"/>
      <c r="P176" s="260"/>
      <c r="Q176" s="260"/>
      <c r="R176" s="260"/>
      <c r="S176" s="260"/>
      <c r="T176" s="261"/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T176" s="262" t="s">
        <v>213</v>
      </c>
      <c r="AU176" s="262" t="s">
        <v>80</v>
      </c>
      <c r="AV176" s="12" t="s">
        <v>95</v>
      </c>
      <c r="AW176" s="12" t="s">
        <v>29</v>
      </c>
      <c r="AX176" s="12" t="s">
        <v>80</v>
      </c>
      <c r="AY176" s="262" t="s">
        <v>203</v>
      </c>
    </row>
    <row r="177" s="11" customFormat="1" ht="25.92" customHeight="1">
      <c r="A177" s="11"/>
      <c r="B177" s="222"/>
      <c r="C177" s="223"/>
      <c r="D177" s="224" t="s">
        <v>71</v>
      </c>
      <c r="E177" s="225" t="s">
        <v>233</v>
      </c>
      <c r="F177" s="225" t="s">
        <v>411</v>
      </c>
      <c r="G177" s="223"/>
      <c r="H177" s="223"/>
      <c r="I177" s="226"/>
      <c r="J177" s="227">
        <f>BK177</f>
        <v>0</v>
      </c>
      <c r="K177" s="223"/>
      <c r="L177" s="228"/>
      <c r="M177" s="229"/>
      <c r="N177" s="230"/>
      <c r="O177" s="230"/>
      <c r="P177" s="231">
        <f>SUM(P178:P180)</f>
        <v>0</v>
      </c>
      <c r="Q177" s="230"/>
      <c r="R177" s="231">
        <f>SUM(R178:R180)</f>
        <v>0</v>
      </c>
      <c r="S177" s="230"/>
      <c r="T177" s="232">
        <f>SUM(T178:T180)</f>
        <v>0</v>
      </c>
      <c r="U177" s="11"/>
      <c r="V177" s="11"/>
      <c r="W177" s="11"/>
      <c r="X177" s="11"/>
      <c r="Y177" s="11"/>
      <c r="Z177" s="11"/>
      <c r="AA177" s="11"/>
      <c r="AB177" s="11"/>
      <c r="AC177" s="11"/>
      <c r="AD177" s="11"/>
      <c r="AE177" s="11"/>
      <c r="AR177" s="233" t="s">
        <v>80</v>
      </c>
      <c r="AT177" s="234" t="s">
        <v>71</v>
      </c>
      <c r="AU177" s="234" t="s">
        <v>72</v>
      </c>
      <c r="AY177" s="233" t="s">
        <v>203</v>
      </c>
      <c r="BK177" s="235">
        <f>SUM(BK178:BK180)</f>
        <v>0</v>
      </c>
    </row>
    <row r="178" s="2" customFormat="1" ht="16.5" customHeight="1">
      <c r="A178" s="36"/>
      <c r="B178" s="37"/>
      <c r="C178" s="236" t="s">
        <v>405</v>
      </c>
      <c r="D178" s="236" t="s">
        <v>204</v>
      </c>
      <c r="E178" s="237" t="s">
        <v>1437</v>
      </c>
      <c r="F178" s="238" t="s">
        <v>1438</v>
      </c>
      <c r="G178" s="239" t="s">
        <v>267</v>
      </c>
      <c r="H178" s="240">
        <v>6.7199999999999998</v>
      </c>
      <c r="I178" s="241"/>
      <c r="J178" s="240">
        <f>ROUND(I178*H178,2)</f>
        <v>0</v>
      </c>
      <c r="K178" s="238" t="s">
        <v>208</v>
      </c>
      <c r="L178" s="42"/>
      <c r="M178" s="242" t="s">
        <v>1</v>
      </c>
      <c r="N178" s="243" t="s">
        <v>37</v>
      </c>
      <c r="O178" s="89"/>
      <c r="P178" s="244">
        <f>O178*H178</f>
        <v>0</v>
      </c>
      <c r="Q178" s="244">
        <v>0</v>
      </c>
      <c r="R178" s="244">
        <f>Q178*H178</f>
        <v>0</v>
      </c>
      <c r="S178" s="244">
        <v>0</v>
      </c>
      <c r="T178" s="245">
        <f>S178*H178</f>
        <v>0</v>
      </c>
      <c r="U178" s="36"/>
      <c r="V178" s="36"/>
      <c r="W178" s="36"/>
      <c r="X178" s="36"/>
      <c r="Y178" s="36"/>
      <c r="Z178" s="36"/>
      <c r="AA178" s="36"/>
      <c r="AB178" s="36"/>
      <c r="AC178" s="36"/>
      <c r="AD178" s="36"/>
      <c r="AE178" s="36"/>
      <c r="AR178" s="246" t="s">
        <v>209</v>
      </c>
      <c r="AT178" s="246" t="s">
        <v>204</v>
      </c>
      <c r="AU178" s="246" t="s">
        <v>80</v>
      </c>
      <c r="AY178" s="15" t="s">
        <v>203</v>
      </c>
      <c r="BE178" s="247">
        <f>IF(N178="základní",J178,0)</f>
        <v>0</v>
      </c>
      <c r="BF178" s="247">
        <f>IF(N178="snížená",J178,0)</f>
        <v>0</v>
      </c>
      <c r="BG178" s="247">
        <f>IF(N178="zákl. přenesená",J178,0)</f>
        <v>0</v>
      </c>
      <c r="BH178" s="247">
        <f>IF(N178="sníž. přenesená",J178,0)</f>
        <v>0</v>
      </c>
      <c r="BI178" s="247">
        <f>IF(N178="nulová",J178,0)</f>
        <v>0</v>
      </c>
      <c r="BJ178" s="15" t="s">
        <v>80</v>
      </c>
      <c r="BK178" s="247">
        <f>ROUND(I178*H178,2)</f>
        <v>0</v>
      </c>
      <c r="BL178" s="15" t="s">
        <v>209</v>
      </c>
      <c r="BM178" s="246" t="s">
        <v>1439</v>
      </c>
    </row>
    <row r="179" s="2" customFormat="1">
      <c r="A179" s="36"/>
      <c r="B179" s="37"/>
      <c r="C179" s="38"/>
      <c r="D179" s="248" t="s">
        <v>211</v>
      </c>
      <c r="E179" s="38"/>
      <c r="F179" s="249" t="s">
        <v>948</v>
      </c>
      <c r="G179" s="38"/>
      <c r="H179" s="38"/>
      <c r="I179" s="152"/>
      <c r="J179" s="38"/>
      <c r="K179" s="38"/>
      <c r="L179" s="42"/>
      <c r="M179" s="250"/>
      <c r="N179" s="251"/>
      <c r="O179" s="89"/>
      <c r="P179" s="89"/>
      <c r="Q179" s="89"/>
      <c r="R179" s="89"/>
      <c r="S179" s="89"/>
      <c r="T179" s="90"/>
      <c r="U179" s="36"/>
      <c r="V179" s="36"/>
      <c r="W179" s="36"/>
      <c r="X179" s="36"/>
      <c r="Y179" s="36"/>
      <c r="Z179" s="36"/>
      <c r="AA179" s="36"/>
      <c r="AB179" s="36"/>
      <c r="AC179" s="36"/>
      <c r="AD179" s="36"/>
      <c r="AE179" s="36"/>
      <c r="AT179" s="15" t="s">
        <v>211</v>
      </c>
      <c r="AU179" s="15" t="s">
        <v>80</v>
      </c>
    </row>
    <row r="180" s="12" customFormat="1">
      <c r="A180" s="12"/>
      <c r="B180" s="252"/>
      <c r="C180" s="253"/>
      <c r="D180" s="248" t="s">
        <v>213</v>
      </c>
      <c r="E180" s="254" t="s">
        <v>244</v>
      </c>
      <c r="F180" s="255" t="s">
        <v>1440</v>
      </c>
      <c r="G180" s="253"/>
      <c r="H180" s="256">
        <v>6.7199999999999998</v>
      </c>
      <c r="I180" s="257"/>
      <c r="J180" s="253"/>
      <c r="K180" s="253"/>
      <c r="L180" s="258"/>
      <c r="M180" s="259"/>
      <c r="N180" s="260"/>
      <c r="O180" s="260"/>
      <c r="P180" s="260"/>
      <c r="Q180" s="260"/>
      <c r="R180" s="260"/>
      <c r="S180" s="260"/>
      <c r="T180" s="261"/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T180" s="262" t="s">
        <v>213</v>
      </c>
      <c r="AU180" s="262" t="s">
        <v>80</v>
      </c>
      <c r="AV180" s="12" t="s">
        <v>95</v>
      </c>
      <c r="AW180" s="12" t="s">
        <v>29</v>
      </c>
      <c r="AX180" s="12" t="s">
        <v>80</v>
      </c>
      <c r="AY180" s="262" t="s">
        <v>203</v>
      </c>
    </row>
    <row r="181" s="11" customFormat="1" ht="25.92" customHeight="1">
      <c r="A181" s="11"/>
      <c r="B181" s="222"/>
      <c r="C181" s="223"/>
      <c r="D181" s="224" t="s">
        <v>71</v>
      </c>
      <c r="E181" s="225" t="s">
        <v>355</v>
      </c>
      <c r="F181" s="225" t="s">
        <v>581</v>
      </c>
      <c r="G181" s="223"/>
      <c r="H181" s="223"/>
      <c r="I181" s="226"/>
      <c r="J181" s="227">
        <f>BK181</f>
        <v>0</v>
      </c>
      <c r="K181" s="223"/>
      <c r="L181" s="228"/>
      <c r="M181" s="229"/>
      <c r="N181" s="230"/>
      <c r="O181" s="230"/>
      <c r="P181" s="231">
        <f>SUM(P182:P191)</f>
        <v>0</v>
      </c>
      <c r="Q181" s="230"/>
      <c r="R181" s="231">
        <f>SUM(R182:R191)</f>
        <v>0</v>
      </c>
      <c r="S181" s="230"/>
      <c r="T181" s="232">
        <f>SUM(T182:T191)</f>
        <v>0</v>
      </c>
      <c r="U181" s="11"/>
      <c r="V181" s="11"/>
      <c r="W181" s="11"/>
      <c r="X181" s="11"/>
      <c r="Y181" s="11"/>
      <c r="Z181" s="11"/>
      <c r="AA181" s="11"/>
      <c r="AB181" s="11"/>
      <c r="AC181" s="11"/>
      <c r="AD181" s="11"/>
      <c r="AE181" s="11"/>
      <c r="AR181" s="233" t="s">
        <v>80</v>
      </c>
      <c r="AT181" s="234" t="s">
        <v>71</v>
      </c>
      <c r="AU181" s="234" t="s">
        <v>72</v>
      </c>
      <c r="AY181" s="233" t="s">
        <v>203</v>
      </c>
      <c r="BK181" s="235">
        <f>SUM(BK182:BK191)</f>
        <v>0</v>
      </c>
    </row>
    <row r="182" s="2" customFormat="1" ht="16.5" customHeight="1">
      <c r="A182" s="36"/>
      <c r="B182" s="37"/>
      <c r="C182" s="236" t="s">
        <v>412</v>
      </c>
      <c r="D182" s="236" t="s">
        <v>204</v>
      </c>
      <c r="E182" s="237" t="s">
        <v>1441</v>
      </c>
      <c r="F182" s="238" t="s">
        <v>1442</v>
      </c>
      <c r="G182" s="239" t="s">
        <v>325</v>
      </c>
      <c r="H182" s="240">
        <v>172</v>
      </c>
      <c r="I182" s="241"/>
      <c r="J182" s="240">
        <f>ROUND(I182*H182,2)</f>
        <v>0</v>
      </c>
      <c r="K182" s="238" t="s">
        <v>208</v>
      </c>
      <c r="L182" s="42"/>
      <c r="M182" s="242" t="s">
        <v>1</v>
      </c>
      <c r="N182" s="243" t="s">
        <v>37</v>
      </c>
      <c r="O182" s="89"/>
      <c r="P182" s="244">
        <f>O182*H182</f>
        <v>0</v>
      </c>
      <c r="Q182" s="244">
        <v>0</v>
      </c>
      <c r="R182" s="244">
        <f>Q182*H182</f>
        <v>0</v>
      </c>
      <c r="S182" s="244">
        <v>0</v>
      </c>
      <c r="T182" s="245">
        <f>S182*H182</f>
        <v>0</v>
      </c>
      <c r="U182" s="36"/>
      <c r="V182" s="36"/>
      <c r="W182" s="36"/>
      <c r="X182" s="36"/>
      <c r="Y182" s="36"/>
      <c r="Z182" s="36"/>
      <c r="AA182" s="36"/>
      <c r="AB182" s="36"/>
      <c r="AC182" s="36"/>
      <c r="AD182" s="36"/>
      <c r="AE182" s="36"/>
      <c r="AR182" s="246" t="s">
        <v>209</v>
      </c>
      <c r="AT182" s="246" t="s">
        <v>204</v>
      </c>
      <c r="AU182" s="246" t="s">
        <v>80</v>
      </c>
      <c r="AY182" s="15" t="s">
        <v>203</v>
      </c>
      <c r="BE182" s="247">
        <f>IF(N182="základní",J182,0)</f>
        <v>0</v>
      </c>
      <c r="BF182" s="247">
        <f>IF(N182="snížená",J182,0)</f>
        <v>0</v>
      </c>
      <c r="BG182" s="247">
        <f>IF(N182="zákl. přenesená",J182,0)</f>
        <v>0</v>
      </c>
      <c r="BH182" s="247">
        <f>IF(N182="sníž. přenesená",J182,0)</f>
        <v>0</v>
      </c>
      <c r="BI182" s="247">
        <f>IF(N182="nulová",J182,0)</f>
        <v>0</v>
      </c>
      <c r="BJ182" s="15" t="s">
        <v>80</v>
      </c>
      <c r="BK182" s="247">
        <f>ROUND(I182*H182,2)</f>
        <v>0</v>
      </c>
      <c r="BL182" s="15" t="s">
        <v>209</v>
      </c>
      <c r="BM182" s="246" t="s">
        <v>1443</v>
      </c>
    </row>
    <row r="183" s="2" customFormat="1">
      <c r="A183" s="36"/>
      <c r="B183" s="37"/>
      <c r="C183" s="38"/>
      <c r="D183" s="248" t="s">
        <v>211</v>
      </c>
      <c r="E183" s="38"/>
      <c r="F183" s="249" t="s">
        <v>1444</v>
      </c>
      <c r="G183" s="38"/>
      <c r="H183" s="38"/>
      <c r="I183" s="152"/>
      <c r="J183" s="38"/>
      <c r="K183" s="38"/>
      <c r="L183" s="42"/>
      <c r="M183" s="250"/>
      <c r="N183" s="251"/>
      <c r="O183" s="89"/>
      <c r="P183" s="89"/>
      <c r="Q183" s="89"/>
      <c r="R183" s="89"/>
      <c r="S183" s="89"/>
      <c r="T183" s="90"/>
      <c r="U183" s="36"/>
      <c r="V183" s="36"/>
      <c r="W183" s="36"/>
      <c r="X183" s="36"/>
      <c r="Y183" s="36"/>
      <c r="Z183" s="36"/>
      <c r="AA183" s="36"/>
      <c r="AB183" s="36"/>
      <c r="AC183" s="36"/>
      <c r="AD183" s="36"/>
      <c r="AE183" s="36"/>
      <c r="AT183" s="15" t="s">
        <v>211</v>
      </c>
      <c r="AU183" s="15" t="s">
        <v>80</v>
      </c>
    </row>
    <row r="184" s="12" customFormat="1">
      <c r="A184" s="12"/>
      <c r="B184" s="252"/>
      <c r="C184" s="253"/>
      <c r="D184" s="248" t="s">
        <v>213</v>
      </c>
      <c r="E184" s="254" t="s">
        <v>237</v>
      </c>
      <c r="F184" s="255" t="s">
        <v>1445</v>
      </c>
      <c r="G184" s="253"/>
      <c r="H184" s="256">
        <v>57.75</v>
      </c>
      <c r="I184" s="257"/>
      <c r="J184" s="253"/>
      <c r="K184" s="253"/>
      <c r="L184" s="258"/>
      <c r="M184" s="259"/>
      <c r="N184" s="260"/>
      <c r="O184" s="260"/>
      <c r="P184" s="260"/>
      <c r="Q184" s="260"/>
      <c r="R184" s="260"/>
      <c r="S184" s="260"/>
      <c r="T184" s="261"/>
      <c r="U184" s="12"/>
      <c r="V184" s="12"/>
      <c r="W184" s="12"/>
      <c r="X184" s="12"/>
      <c r="Y184" s="12"/>
      <c r="Z184" s="12"/>
      <c r="AA184" s="12"/>
      <c r="AB184" s="12"/>
      <c r="AC184" s="12"/>
      <c r="AD184" s="12"/>
      <c r="AE184" s="12"/>
      <c r="AT184" s="262" t="s">
        <v>213</v>
      </c>
      <c r="AU184" s="262" t="s">
        <v>80</v>
      </c>
      <c r="AV184" s="12" t="s">
        <v>95</v>
      </c>
      <c r="AW184" s="12" t="s">
        <v>29</v>
      </c>
      <c r="AX184" s="12" t="s">
        <v>72</v>
      </c>
      <c r="AY184" s="262" t="s">
        <v>203</v>
      </c>
    </row>
    <row r="185" s="12" customFormat="1">
      <c r="A185" s="12"/>
      <c r="B185" s="252"/>
      <c r="C185" s="253"/>
      <c r="D185" s="248" t="s">
        <v>213</v>
      </c>
      <c r="E185" s="254" t="s">
        <v>1299</v>
      </c>
      <c r="F185" s="255" t="s">
        <v>1446</v>
      </c>
      <c r="G185" s="253"/>
      <c r="H185" s="256">
        <v>114.25</v>
      </c>
      <c r="I185" s="257"/>
      <c r="J185" s="253"/>
      <c r="K185" s="253"/>
      <c r="L185" s="258"/>
      <c r="M185" s="259"/>
      <c r="N185" s="260"/>
      <c r="O185" s="260"/>
      <c r="P185" s="260"/>
      <c r="Q185" s="260"/>
      <c r="R185" s="260"/>
      <c r="S185" s="260"/>
      <c r="T185" s="261"/>
      <c r="U185" s="12"/>
      <c r="V185" s="12"/>
      <c r="W185" s="12"/>
      <c r="X185" s="12"/>
      <c r="Y185" s="12"/>
      <c r="Z185" s="12"/>
      <c r="AA185" s="12"/>
      <c r="AB185" s="12"/>
      <c r="AC185" s="12"/>
      <c r="AD185" s="12"/>
      <c r="AE185" s="12"/>
      <c r="AT185" s="262" t="s">
        <v>213</v>
      </c>
      <c r="AU185" s="262" t="s">
        <v>80</v>
      </c>
      <c r="AV185" s="12" t="s">
        <v>95</v>
      </c>
      <c r="AW185" s="12" t="s">
        <v>29</v>
      </c>
      <c r="AX185" s="12" t="s">
        <v>72</v>
      </c>
      <c r="AY185" s="262" t="s">
        <v>203</v>
      </c>
    </row>
    <row r="186" s="12" customFormat="1">
      <c r="A186" s="12"/>
      <c r="B186" s="252"/>
      <c r="C186" s="253"/>
      <c r="D186" s="248" t="s">
        <v>213</v>
      </c>
      <c r="E186" s="254" t="s">
        <v>1327</v>
      </c>
      <c r="F186" s="255" t="s">
        <v>1328</v>
      </c>
      <c r="G186" s="253"/>
      <c r="H186" s="256">
        <v>172</v>
      </c>
      <c r="I186" s="257"/>
      <c r="J186" s="253"/>
      <c r="K186" s="253"/>
      <c r="L186" s="258"/>
      <c r="M186" s="259"/>
      <c r="N186" s="260"/>
      <c r="O186" s="260"/>
      <c r="P186" s="260"/>
      <c r="Q186" s="260"/>
      <c r="R186" s="260"/>
      <c r="S186" s="260"/>
      <c r="T186" s="261"/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T186" s="262" t="s">
        <v>213</v>
      </c>
      <c r="AU186" s="262" t="s">
        <v>80</v>
      </c>
      <c r="AV186" s="12" t="s">
        <v>95</v>
      </c>
      <c r="AW186" s="12" t="s">
        <v>29</v>
      </c>
      <c r="AX186" s="12" t="s">
        <v>80</v>
      </c>
      <c r="AY186" s="262" t="s">
        <v>203</v>
      </c>
    </row>
    <row r="187" s="2" customFormat="1" ht="16.5" customHeight="1">
      <c r="A187" s="36"/>
      <c r="B187" s="37"/>
      <c r="C187" s="236" t="s">
        <v>419</v>
      </c>
      <c r="D187" s="236" t="s">
        <v>204</v>
      </c>
      <c r="E187" s="237" t="s">
        <v>1447</v>
      </c>
      <c r="F187" s="238" t="s">
        <v>1448</v>
      </c>
      <c r="G187" s="239" t="s">
        <v>224</v>
      </c>
      <c r="H187" s="240">
        <v>8</v>
      </c>
      <c r="I187" s="241"/>
      <c r="J187" s="240">
        <f>ROUND(I187*H187,2)</f>
        <v>0</v>
      </c>
      <c r="K187" s="238" t="s">
        <v>208</v>
      </c>
      <c r="L187" s="42"/>
      <c r="M187" s="242" t="s">
        <v>1</v>
      </c>
      <c r="N187" s="243" t="s">
        <v>37</v>
      </c>
      <c r="O187" s="89"/>
      <c r="P187" s="244">
        <f>O187*H187</f>
        <v>0</v>
      </c>
      <c r="Q187" s="244">
        <v>0</v>
      </c>
      <c r="R187" s="244">
        <f>Q187*H187</f>
        <v>0</v>
      </c>
      <c r="S187" s="244">
        <v>0</v>
      </c>
      <c r="T187" s="245">
        <f>S187*H187</f>
        <v>0</v>
      </c>
      <c r="U187" s="36"/>
      <c r="V187" s="36"/>
      <c r="W187" s="36"/>
      <c r="X187" s="36"/>
      <c r="Y187" s="36"/>
      <c r="Z187" s="36"/>
      <c r="AA187" s="36"/>
      <c r="AB187" s="36"/>
      <c r="AC187" s="36"/>
      <c r="AD187" s="36"/>
      <c r="AE187" s="36"/>
      <c r="AR187" s="246" t="s">
        <v>209</v>
      </c>
      <c r="AT187" s="246" t="s">
        <v>204</v>
      </c>
      <c r="AU187" s="246" t="s">
        <v>80</v>
      </c>
      <c r="AY187" s="15" t="s">
        <v>203</v>
      </c>
      <c r="BE187" s="247">
        <f>IF(N187="základní",J187,0)</f>
        <v>0</v>
      </c>
      <c r="BF187" s="247">
        <f>IF(N187="snížená",J187,0)</f>
        <v>0</v>
      </c>
      <c r="BG187" s="247">
        <f>IF(N187="zákl. přenesená",J187,0)</f>
        <v>0</v>
      </c>
      <c r="BH187" s="247">
        <f>IF(N187="sníž. přenesená",J187,0)</f>
        <v>0</v>
      </c>
      <c r="BI187" s="247">
        <f>IF(N187="nulová",J187,0)</f>
        <v>0</v>
      </c>
      <c r="BJ187" s="15" t="s">
        <v>80</v>
      </c>
      <c r="BK187" s="247">
        <f>ROUND(I187*H187,2)</f>
        <v>0</v>
      </c>
      <c r="BL187" s="15" t="s">
        <v>209</v>
      </c>
      <c r="BM187" s="246" t="s">
        <v>1449</v>
      </c>
    </row>
    <row r="188" s="2" customFormat="1">
      <c r="A188" s="36"/>
      <c r="B188" s="37"/>
      <c r="C188" s="38"/>
      <c r="D188" s="248" t="s">
        <v>211</v>
      </c>
      <c r="E188" s="38"/>
      <c r="F188" s="249" t="s">
        <v>1450</v>
      </c>
      <c r="G188" s="38"/>
      <c r="H188" s="38"/>
      <c r="I188" s="152"/>
      <c r="J188" s="38"/>
      <c r="K188" s="38"/>
      <c r="L188" s="42"/>
      <c r="M188" s="250"/>
      <c r="N188" s="251"/>
      <c r="O188" s="89"/>
      <c r="P188" s="89"/>
      <c r="Q188" s="89"/>
      <c r="R188" s="89"/>
      <c r="S188" s="89"/>
      <c r="T188" s="90"/>
      <c r="U188" s="36"/>
      <c r="V188" s="36"/>
      <c r="W188" s="36"/>
      <c r="X188" s="36"/>
      <c r="Y188" s="36"/>
      <c r="Z188" s="36"/>
      <c r="AA188" s="36"/>
      <c r="AB188" s="36"/>
      <c r="AC188" s="36"/>
      <c r="AD188" s="36"/>
      <c r="AE188" s="36"/>
      <c r="AT188" s="15" t="s">
        <v>211</v>
      </c>
      <c r="AU188" s="15" t="s">
        <v>80</v>
      </c>
    </row>
    <row r="189" s="12" customFormat="1">
      <c r="A189" s="12"/>
      <c r="B189" s="252"/>
      <c r="C189" s="253"/>
      <c r="D189" s="248" t="s">
        <v>213</v>
      </c>
      <c r="E189" s="254" t="s">
        <v>231</v>
      </c>
      <c r="F189" s="255" t="s">
        <v>1451</v>
      </c>
      <c r="G189" s="253"/>
      <c r="H189" s="256">
        <v>4</v>
      </c>
      <c r="I189" s="257"/>
      <c r="J189" s="253"/>
      <c r="K189" s="253"/>
      <c r="L189" s="258"/>
      <c r="M189" s="259"/>
      <c r="N189" s="260"/>
      <c r="O189" s="260"/>
      <c r="P189" s="260"/>
      <c r="Q189" s="260"/>
      <c r="R189" s="260"/>
      <c r="S189" s="260"/>
      <c r="T189" s="261"/>
      <c r="U189" s="12"/>
      <c r="V189" s="12"/>
      <c r="W189" s="12"/>
      <c r="X189" s="12"/>
      <c r="Y189" s="12"/>
      <c r="Z189" s="12"/>
      <c r="AA189" s="12"/>
      <c r="AB189" s="12"/>
      <c r="AC189" s="12"/>
      <c r="AD189" s="12"/>
      <c r="AE189" s="12"/>
      <c r="AT189" s="262" t="s">
        <v>213</v>
      </c>
      <c r="AU189" s="262" t="s">
        <v>80</v>
      </c>
      <c r="AV189" s="12" t="s">
        <v>95</v>
      </c>
      <c r="AW189" s="12" t="s">
        <v>29</v>
      </c>
      <c r="AX189" s="12" t="s">
        <v>72</v>
      </c>
      <c r="AY189" s="262" t="s">
        <v>203</v>
      </c>
    </row>
    <row r="190" s="12" customFormat="1">
      <c r="A190" s="12"/>
      <c r="B190" s="252"/>
      <c r="C190" s="253"/>
      <c r="D190" s="248" t="s">
        <v>213</v>
      </c>
      <c r="E190" s="254" t="s">
        <v>1386</v>
      </c>
      <c r="F190" s="255" t="s">
        <v>1452</v>
      </c>
      <c r="G190" s="253"/>
      <c r="H190" s="256">
        <v>4</v>
      </c>
      <c r="I190" s="257"/>
      <c r="J190" s="253"/>
      <c r="K190" s="253"/>
      <c r="L190" s="258"/>
      <c r="M190" s="259"/>
      <c r="N190" s="260"/>
      <c r="O190" s="260"/>
      <c r="P190" s="260"/>
      <c r="Q190" s="260"/>
      <c r="R190" s="260"/>
      <c r="S190" s="260"/>
      <c r="T190" s="261"/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T190" s="262" t="s">
        <v>213</v>
      </c>
      <c r="AU190" s="262" t="s">
        <v>80</v>
      </c>
      <c r="AV190" s="12" t="s">
        <v>95</v>
      </c>
      <c r="AW190" s="12" t="s">
        <v>29</v>
      </c>
      <c r="AX190" s="12" t="s">
        <v>72</v>
      </c>
      <c r="AY190" s="262" t="s">
        <v>203</v>
      </c>
    </row>
    <row r="191" s="12" customFormat="1">
      <c r="A191" s="12"/>
      <c r="B191" s="252"/>
      <c r="C191" s="253"/>
      <c r="D191" s="248" t="s">
        <v>213</v>
      </c>
      <c r="E191" s="254" t="s">
        <v>1453</v>
      </c>
      <c r="F191" s="255" t="s">
        <v>1454</v>
      </c>
      <c r="G191" s="253"/>
      <c r="H191" s="256">
        <v>8</v>
      </c>
      <c r="I191" s="257"/>
      <c r="J191" s="253"/>
      <c r="K191" s="253"/>
      <c r="L191" s="258"/>
      <c r="M191" s="259"/>
      <c r="N191" s="260"/>
      <c r="O191" s="260"/>
      <c r="P191" s="260"/>
      <c r="Q191" s="260"/>
      <c r="R191" s="260"/>
      <c r="S191" s="260"/>
      <c r="T191" s="261"/>
      <c r="U191" s="12"/>
      <c r="V191" s="12"/>
      <c r="W191" s="12"/>
      <c r="X191" s="12"/>
      <c r="Y191" s="12"/>
      <c r="Z191" s="12"/>
      <c r="AA191" s="12"/>
      <c r="AB191" s="12"/>
      <c r="AC191" s="12"/>
      <c r="AD191" s="12"/>
      <c r="AE191" s="12"/>
      <c r="AT191" s="262" t="s">
        <v>213</v>
      </c>
      <c r="AU191" s="262" t="s">
        <v>80</v>
      </c>
      <c r="AV191" s="12" t="s">
        <v>95</v>
      </c>
      <c r="AW191" s="12" t="s">
        <v>29</v>
      </c>
      <c r="AX191" s="12" t="s">
        <v>80</v>
      </c>
      <c r="AY191" s="262" t="s">
        <v>203</v>
      </c>
    </row>
    <row r="192" s="11" customFormat="1" ht="25.92" customHeight="1">
      <c r="A192" s="11"/>
      <c r="B192" s="222"/>
      <c r="C192" s="223"/>
      <c r="D192" s="224" t="s">
        <v>71</v>
      </c>
      <c r="E192" s="225" t="s">
        <v>275</v>
      </c>
      <c r="F192" s="225" t="s">
        <v>276</v>
      </c>
      <c r="G192" s="223"/>
      <c r="H192" s="223"/>
      <c r="I192" s="226"/>
      <c r="J192" s="227">
        <f>BK192</f>
        <v>0</v>
      </c>
      <c r="K192" s="223"/>
      <c r="L192" s="228"/>
      <c r="M192" s="229"/>
      <c r="N192" s="230"/>
      <c r="O192" s="230"/>
      <c r="P192" s="231">
        <f>SUM(P193:P195)</f>
        <v>0</v>
      </c>
      <c r="Q192" s="230"/>
      <c r="R192" s="231">
        <f>SUM(R193:R195)</f>
        <v>0</v>
      </c>
      <c r="S192" s="230"/>
      <c r="T192" s="232">
        <f>SUM(T193:T195)</f>
        <v>0</v>
      </c>
      <c r="U192" s="11"/>
      <c r="V192" s="11"/>
      <c r="W192" s="11"/>
      <c r="X192" s="11"/>
      <c r="Y192" s="11"/>
      <c r="Z192" s="11"/>
      <c r="AA192" s="11"/>
      <c r="AB192" s="11"/>
      <c r="AC192" s="11"/>
      <c r="AD192" s="11"/>
      <c r="AE192" s="11"/>
      <c r="AR192" s="233" t="s">
        <v>80</v>
      </c>
      <c r="AT192" s="234" t="s">
        <v>71</v>
      </c>
      <c r="AU192" s="234" t="s">
        <v>72</v>
      </c>
      <c r="AY192" s="233" t="s">
        <v>203</v>
      </c>
      <c r="BK192" s="235">
        <f>SUM(BK193:BK195)</f>
        <v>0</v>
      </c>
    </row>
    <row r="193" s="2" customFormat="1" ht="16.5" customHeight="1">
      <c r="A193" s="36"/>
      <c r="B193" s="37"/>
      <c r="C193" s="236" t="s">
        <v>425</v>
      </c>
      <c r="D193" s="236" t="s">
        <v>204</v>
      </c>
      <c r="E193" s="237" t="s">
        <v>1455</v>
      </c>
      <c r="F193" s="238" t="s">
        <v>1456</v>
      </c>
      <c r="G193" s="239" t="s">
        <v>224</v>
      </c>
      <c r="H193" s="240">
        <v>1</v>
      </c>
      <c r="I193" s="241"/>
      <c r="J193" s="240">
        <f>ROUND(I193*H193,2)</f>
        <v>0</v>
      </c>
      <c r="K193" s="238" t="s">
        <v>208</v>
      </c>
      <c r="L193" s="42"/>
      <c r="M193" s="242" t="s">
        <v>1</v>
      </c>
      <c r="N193" s="243" t="s">
        <v>37</v>
      </c>
      <c r="O193" s="89"/>
      <c r="P193" s="244">
        <f>O193*H193</f>
        <v>0</v>
      </c>
      <c r="Q193" s="244">
        <v>0</v>
      </c>
      <c r="R193" s="244">
        <f>Q193*H193</f>
        <v>0</v>
      </c>
      <c r="S193" s="244">
        <v>0</v>
      </c>
      <c r="T193" s="245">
        <f>S193*H193</f>
        <v>0</v>
      </c>
      <c r="U193" s="36"/>
      <c r="V193" s="36"/>
      <c r="W193" s="36"/>
      <c r="X193" s="36"/>
      <c r="Y193" s="36"/>
      <c r="Z193" s="36"/>
      <c r="AA193" s="36"/>
      <c r="AB193" s="36"/>
      <c r="AC193" s="36"/>
      <c r="AD193" s="36"/>
      <c r="AE193" s="36"/>
      <c r="AR193" s="246" t="s">
        <v>209</v>
      </c>
      <c r="AT193" s="246" t="s">
        <v>204</v>
      </c>
      <c r="AU193" s="246" t="s">
        <v>80</v>
      </c>
      <c r="AY193" s="15" t="s">
        <v>203</v>
      </c>
      <c r="BE193" s="247">
        <f>IF(N193="základní",J193,0)</f>
        <v>0</v>
      </c>
      <c r="BF193" s="247">
        <f>IF(N193="snížená",J193,0)</f>
        <v>0</v>
      </c>
      <c r="BG193" s="247">
        <f>IF(N193="zákl. přenesená",J193,0)</f>
        <v>0</v>
      </c>
      <c r="BH193" s="247">
        <f>IF(N193="sníž. přenesená",J193,0)</f>
        <v>0</v>
      </c>
      <c r="BI193" s="247">
        <f>IF(N193="nulová",J193,0)</f>
        <v>0</v>
      </c>
      <c r="BJ193" s="15" t="s">
        <v>80</v>
      </c>
      <c r="BK193" s="247">
        <f>ROUND(I193*H193,2)</f>
        <v>0</v>
      </c>
      <c r="BL193" s="15" t="s">
        <v>209</v>
      </c>
      <c r="BM193" s="246" t="s">
        <v>1457</v>
      </c>
    </row>
    <row r="194" s="2" customFormat="1">
      <c r="A194" s="36"/>
      <c r="B194" s="37"/>
      <c r="C194" s="38"/>
      <c r="D194" s="248" t="s">
        <v>211</v>
      </c>
      <c r="E194" s="38"/>
      <c r="F194" s="249" t="s">
        <v>1458</v>
      </c>
      <c r="G194" s="38"/>
      <c r="H194" s="38"/>
      <c r="I194" s="152"/>
      <c r="J194" s="38"/>
      <c r="K194" s="38"/>
      <c r="L194" s="42"/>
      <c r="M194" s="250"/>
      <c r="N194" s="251"/>
      <c r="O194" s="89"/>
      <c r="P194" s="89"/>
      <c r="Q194" s="89"/>
      <c r="R194" s="89"/>
      <c r="S194" s="89"/>
      <c r="T194" s="90"/>
      <c r="U194" s="36"/>
      <c r="V194" s="36"/>
      <c r="W194" s="36"/>
      <c r="X194" s="36"/>
      <c r="Y194" s="36"/>
      <c r="Z194" s="36"/>
      <c r="AA194" s="36"/>
      <c r="AB194" s="36"/>
      <c r="AC194" s="36"/>
      <c r="AD194" s="36"/>
      <c r="AE194" s="36"/>
      <c r="AT194" s="15" t="s">
        <v>211</v>
      </c>
      <c r="AU194" s="15" t="s">
        <v>80</v>
      </c>
    </row>
    <row r="195" s="12" customFormat="1">
      <c r="A195" s="12"/>
      <c r="B195" s="252"/>
      <c r="C195" s="253"/>
      <c r="D195" s="248" t="s">
        <v>213</v>
      </c>
      <c r="E195" s="254" t="s">
        <v>403</v>
      </c>
      <c r="F195" s="255" t="s">
        <v>1459</v>
      </c>
      <c r="G195" s="253"/>
      <c r="H195" s="256">
        <v>1</v>
      </c>
      <c r="I195" s="257"/>
      <c r="J195" s="253"/>
      <c r="K195" s="253"/>
      <c r="L195" s="258"/>
      <c r="M195" s="263"/>
      <c r="N195" s="264"/>
      <c r="O195" s="264"/>
      <c r="P195" s="264"/>
      <c r="Q195" s="264"/>
      <c r="R195" s="264"/>
      <c r="S195" s="264"/>
      <c r="T195" s="265"/>
      <c r="U195" s="12"/>
      <c r="V195" s="12"/>
      <c r="W195" s="12"/>
      <c r="X195" s="12"/>
      <c r="Y195" s="12"/>
      <c r="Z195" s="12"/>
      <c r="AA195" s="12"/>
      <c r="AB195" s="12"/>
      <c r="AC195" s="12"/>
      <c r="AD195" s="12"/>
      <c r="AE195" s="12"/>
      <c r="AT195" s="262" t="s">
        <v>213</v>
      </c>
      <c r="AU195" s="262" t="s">
        <v>80</v>
      </c>
      <c r="AV195" s="12" t="s">
        <v>95</v>
      </c>
      <c r="AW195" s="12" t="s">
        <v>29</v>
      </c>
      <c r="AX195" s="12" t="s">
        <v>80</v>
      </c>
      <c r="AY195" s="262" t="s">
        <v>203</v>
      </c>
    </row>
    <row r="196" s="2" customFormat="1" ht="6.96" customHeight="1">
      <c r="A196" s="36"/>
      <c r="B196" s="64"/>
      <c r="C196" s="65"/>
      <c r="D196" s="65"/>
      <c r="E196" s="65"/>
      <c r="F196" s="65"/>
      <c r="G196" s="65"/>
      <c r="H196" s="65"/>
      <c r="I196" s="193"/>
      <c r="J196" s="65"/>
      <c r="K196" s="65"/>
      <c r="L196" s="42"/>
      <c r="M196" s="36"/>
      <c r="O196" s="36"/>
      <c r="P196" s="36"/>
      <c r="Q196" s="36"/>
      <c r="R196" s="36"/>
      <c r="S196" s="36"/>
      <c r="T196" s="36"/>
      <c r="U196" s="36"/>
      <c r="V196" s="36"/>
      <c r="W196" s="36"/>
      <c r="X196" s="36"/>
      <c r="Y196" s="36"/>
      <c r="Z196" s="36"/>
      <c r="AA196" s="36"/>
      <c r="AB196" s="36"/>
      <c r="AC196" s="36"/>
      <c r="AD196" s="36"/>
      <c r="AE196" s="36"/>
    </row>
  </sheetData>
  <sheetProtection sheet="1" autoFilter="0" formatColumns="0" formatRows="0" objects="1" scenarios="1" spinCount="100000" saltValue="NrMe/E/YPbwpeWfs4ivOZg9DfVmRXcfbm+A2Asv/9AgPzkrFIGdnWZkNUT5mNZdVWCz00WJEkbCnCm/ydvM9fw==" hashValue="4e6vDwP2kq+L5LU1QMtdn6YpHCBMnRMk6UJW1qDxAELALNk1K+BZGTuDQckyvBhyxYAL+KzWRRjR495KGWc+cQ==" algorithmName="SHA-512" password="CC35"/>
  <autoFilter ref="C121:K195"/>
  <mergeCells count="9">
    <mergeCell ref="E7:H7"/>
    <mergeCell ref="E9:H9"/>
    <mergeCell ref="E18:H18"/>
    <mergeCell ref="E27:H27"/>
    <mergeCell ref="E84:H84"/>
    <mergeCell ref="E86:H86"/>
    <mergeCell ref="E112:H112"/>
    <mergeCell ref="E114:H114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style="1" customWidth="1"/>
    <col min="2" max="2" width="1.67" style="1" customWidth="1"/>
    <col min="3" max="3" width="4.17" style="1" customWidth="1"/>
    <col min="4" max="4" width="4.33" style="1" customWidth="1"/>
    <col min="5" max="5" width="17.17" style="1" customWidth="1"/>
    <col min="6" max="6" width="100.83" style="1" customWidth="1"/>
    <col min="7" max="7" width="7" style="1" customWidth="1"/>
    <col min="8" max="8" width="11.5" style="1" customWidth="1"/>
    <col min="9" max="9" width="20.17" style="144" customWidth="1"/>
    <col min="10" max="10" width="20.17" style="1" customWidth="1"/>
    <col min="11" max="11" width="20.17" style="1" customWidth="1"/>
    <col min="12" max="12" width="9.33" style="1" customWidth="1"/>
    <col min="13" max="13" width="10.83" style="1" hidden="1" customWidth="1"/>
    <col min="14" max="14" width="9.33" style="1" hidden="1"/>
    <col min="15" max="15" width="14.17" style="1" hidden="1" customWidth="1"/>
    <col min="16" max="16" width="14.17" style="1" hidden="1" customWidth="1"/>
    <col min="17" max="17" width="14.17" style="1" hidden="1" customWidth="1"/>
    <col min="18" max="18" width="14.17" style="1" hidden="1" customWidth="1"/>
    <col min="19" max="19" width="14.17" style="1" hidden="1" customWidth="1"/>
    <col min="20" max="20" width="14.17" style="1" hidden="1" customWidth="1"/>
    <col min="21" max="21" width="16.33" style="1" hidden="1" customWidth="1"/>
    <col min="22" max="22" width="12.33" style="1" customWidth="1"/>
    <col min="23" max="23" width="16.33" style="1" customWidth="1"/>
    <col min="24" max="24" width="12.33" style="1" customWidth="1"/>
    <col min="25" max="25" width="15" style="1" customWidth="1"/>
    <col min="26" max="26" width="11" style="1" customWidth="1"/>
    <col min="27" max="27" width="15" style="1" customWidth="1"/>
    <col min="28" max="28" width="16.33" style="1" customWidth="1"/>
    <col min="29" max="29" width="11" style="1" customWidth="1"/>
    <col min="30" max="30" width="15" style="1" customWidth="1"/>
    <col min="31" max="31" width="16.33" style="1" customWidth="1"/>
    <col min="44" max="44" width="9.33" style="1" hidden="1"/>
    <col min="45" max="45" width="9.33" style="1" hidden="1"/>
    <col min="46" max="46" width="9.33" style="1" hidden="1"/>
    <col min="47" max="47" width="9.33" style="1" hidden="1"/>
    <col min="48" max="48" width="9.33" style="1" hidden="1"/>
    <col min="49" max="49" width="9.33" style="1" hidden="1"/>
    <col min="50" max="50" width="9.33" style="1" hidden="1"/>
    <col min="51" max="51" width="9.33" style="1" hidden="1"/>
    <col min="52" max="52" width="9.33" style="1" hidden="1"/>
    <col min="53" max="53" width="9.33" style="1" hidden="1"/>
    <col min="54" max="54" width="9.33" style="1" hidden="1"/>
    <col min="55" max="55" width="9.33" style="1" hidden="1"/>
    <col min="56" max="56" width="9.33" style="1" hidden="1"/>
    <col min="57" max="57" width="9.33" style="1" hidden="1"/>
    <col min="58" max="58" width="9.33" style="1" hidden="1"/>
    <col min="59" max="59" width="9.33" style="1" hidden="1"/>
    <col min="60" max="60" width="9.33" style="1" hidden="1"/>
    <col min="61" max="61" width="9.33" style="1" hidden="1"/>
    <col min="62" max="62" width="9.33" style="1" hidden="1"/>
    <col min="63" max="63" width="9.33" style="1" hidden="1"/>
    <col min="64" max="64" width="9.33" style="1" hidden="1"/>
    <col min="65" max="65" width="9.33" style="1" hidden="1"/>
  </cols>
  <sheetData>
    <row r="2" s="1" customFormat="1" ht="36.96" customHeight="1">
      <c r="I2" s="144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156</v>
      </c>
    </row>
    <row r="3" s="1" customFormat="1" ht="6.96" customHeight="1">
      <c r="B3" s="145"/>
      <c r="C3" s="146"/>
      <c r="D3" s="146"/>
      <c r="E3" s="146"/>
      <c r="F3" s="146"/>
      <c r="G3" s="146"/>
      <c r="H3" s="146"/>
      <c r="I3" s="147"/>
      <c r="J3" s="146"/>
      <c r="K3" s="146"/>
      <c r="L3" s="18"/>
      <c r="AT3" s="15" t="s">
        <v>82</v>
      </c>
    </row>
    <row r="4" s="1" customFormat="1" ht="24.96" customHeight="1">
      <c r="B4" s="18"/>
      <c r="D4" s="148" t="s">
        <v>177</v>
      </c>
      <c r="I4" s="144"/>
      <c r="L4" s="18"/>
      <c r="M4" s="149" t="s">
        <v>10</v>
      </c>
      <c r="AT4" s="15" t="s">
        <v>4</v>
      </c>
    </row>
    <row r="5" s="1" customFormat="1" ht="6.96" customHeight="1">
      <c r="B5" s="18"/>
      <c r="I5" s="144"/>
      <c r="L5" s="18"/>
    </row>
    <row r="6" s="1" customFormat="1" ht="12" customHeight="1">
      <c r="B6" s="18"/>
      <c r="D6" s="150" t="s">
        <v>15</v>
      </c>
      <c r="I6" s="144"/>
      <c r="L6" s="18"/>
    </row>
    <row r="7" s="1" customFormat="1" ht="16.5" customHeight="1">
      <c r="B7" s="18"/>
      <c r="E7" s="151" t="str">
        <f>'Rekapitulace stavby'!K6</f>
        <v>,,Úprava projektové dokumentace na stavbu Modernizace silnice II/298 Býšť - hranice kraje, km 9,700</v>
      </c>
      <c r="F7" s="150"/>
      <c r="G7" s="150"/>
      <c r="H7" s="150"/>
      <c r="I7" s="144"/>
      <c r="L7" s="18"/>
    </row>
    <row r="8" s="2" customFormat="1" ht="12" customHeight="1">
      <c r="A8" s="36"/>
      <c r="B8" s="42"/>
      <c r="C8" s="36"/>
      <c r="D8" s="150" t="s">
        <v>178</v>
      </c>
      <c r="E8" s="36"/>
      <c r="F8" s="36"/>
      <c r="G8" s="36"/>
      <c r="H8" s="36"/>
      <c r="I8" s="152"/>
      <c r="J8" s="36"/>
      <c r="K8" s="36"/>
      <c r="L8" s="61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6.5" customHeight="1">
      <c r="A9" s="36"/>
      <c r="B9" s="42"/>
      <c r="C9" s="36"/>
      <c r="D9" s="36"/>
      <c r="E9" s="153" t="s">
        <v>1460</v>
      </c>
      <c r="F9" s="36"/>
      <c r="G9" s="36"/>
      <c r="H9" s="36"/>
      <c r="I9" s="152"/>
      <c r="J9" s="36"/>
      <c r="K9" s="36"/>
      <c r="L9" s="61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42"/>
      <c r="C10" s="36"/>
      <c r="D10" s="36"/>
      <c r="E10" s="36"/>
      <c r="F10" s="36"/>
      <c r="G10" s="36"/>
      <c r="H10" s="36"/>
      <c r="I10" s="152"/>
      <c r="J10" s="36"/>
      <c r="K10" s="36"/>
      <c r="L10" s="61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42"/>
      <c r="C11" s="36"/>
      <c r="D11" s="150" t="s">
        <v>17</v>
      </c>
      <c r="E11" s="36"/>
      <c r="F11" s="139" t="s">
        <v>1</v>
      </c>
      <c r="G11" s="36"/>
      <c r="H11" s="36"/>
      <c r="I11" s="154" t="s">
        <v>18</v>
      </c>
      <c r="J11" s="139" t="s">
        <v>1</v>
      </c>
      <c r="K11" s="36"/>
      <c r="L11" s="61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42"/>
      <c r="C12" s="36"/>
      <c r="D12" s="150" t="s">
        <v>19</v>
      </c>
      <c r="E12" s="36"/>
      <c r="F12" s="139" t="s">
        <v>20</v>
      </c>
      <c r="G12" s="36"/>
      <c r="H12" s="36"/>
      <c r="I12" s="154" t="s">
        <v>21</v>
      </c>
      <c r="J12" s="155" t="str">
        <f>'Rekapitulace stavby'!AN8</f>
        <v>7. 11. 2019</v>
      </c>
      <c r="K12" s="36"/>
      <c r="L12" s="61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21.84" customHeight="1">
      <c r="A13" s="36"/>
      <c r="B13" s="42"/>
      <c r="C13" s="36"/>
      <c r="D13" s="156" t="s">
        <v>180</v>
      </c>
      <c r="E13" s="36"/>
      <c r="F13" s="157" t="s">
        <v>181</v>
      </c>
      <c r="G13" s="36"/>
      <c r="H13" s="36"/>
      <c r="I13" s="158" t="s">
        <v>182</v>
      </c>
      <c r="J13" s="157" t="s">
        <v>183</v>
      </c>
      <c r="K13" s="36"/>
      <c r="L13" s="61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50" t="s">
        <v>23</v>
      </c>
      <c r="E14" s="36"/>
      <c r="F14" s="36"/>
      <c r="G14" s="36"/>
      <c r="H14" s="36"/>
      <c r="I14" s="154" t="s">
        <v>24</v>
      </c>
      <c r="J14" s="139" t="str">
        <f>IF('Rekapitulace stavby'!AN10="","",'Rekapitulace stavby'!AN10)</f>
        <v/>
      </c>
      <c r="K14" s="36"/>
      <c r="L14" s="61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42"/>
      <c r="C15" s="36"/>
      <c r="D15" s="36"/>
      <c r="E15" s="139" t="str">
        <f>IF('Rekapitulace stavby'!E11="","",'Rekapitulace stavby'!E11)</f>
        <v xml:space="preserve"> </v>
      </c>
      <c r="F15" s="36"/>
      <c r="G15" s="36"/>
      <c r="H15" s="36"/>
      <c r="I15" s="154" t="s">
        <v>25</v>
      </c>
      <c r="J15" s="139" t="str">
        <f>IF('Rekapitulace stavby'!AN11="","",'Rekapitulace stavby'!AN11)</f>
        <v/>
      </c>
      <c r="K15" s="36"/>
      <c r="L15" s="61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42"/>
      <c r="C16" s="36"/>
      <c r="D16" s="36"/>
      <c r="E16" s="36"/>
      <c r="F16" s="36"/>
      <c r="G16" s="36"/>
      <c r="H16" s="36"/>
      <c r="I16" s="152"/>
      <c r="J16" s="36"/>
      <c r="K16" s="36"/>
      <c r="L16" s="61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42"/>
      <c r="C17" s="36"/>
      <c r="D17" s="150" t="s">
        <v>26</v>
      </c>
      <c r="E17" s="36"/>
      <c r="F17" s="36"/>
      <c r="G17" s="36"/>
      <c r="H17" s="36"/>
      <c r="I17" s="154" t="s">
        <v>24</v>
      </c>
      <c r="J17" s="31" t="str">
        <f>'Rekapitulace stavby'!AN13</f>
        <v>Vyplň údaj</v>
      </c>
      <c r="K17" s="36"/>
      <c r="L17" s="61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42"/>
      <c r="C18" s="36"/>
      <c r="D18" s="36"/>
      <c r="E18" s="31" t="str">
        <f>'Rekapitulace stavby'!E14</f>
        <v>Vyplň údaj</v>
      </c>
      <c r="F18" s="139"/>
      <c r="G18" s="139"/>
      <c r="H18" s="139"/>
      <c r="I18" s="154" t="s">
        <v>25</v>
      </c>
      <c r="J18" s="31" t="str">
        <f>'Rekapitulace stavby'!AN14</f>
        <v>Vyplň údaj</v>
      </c>
      <c r="K18" s="36"/>
      <c r="L18" s="61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42"/>
      <c r="C19" s="36"/>
      <c r="D19" s="36"/>
      <c r="E19" s="36"/>
      <c r="F19" s="36"/>
      <c r="G19" s="36"/>
      <c r="H19" s="36"/>
      <c r="I19" s="152"/>
      <c r="J19" s="36"/>
      <c r="K19" s="36"/>
      <c r="L19" s="61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42"/>
      <c r="C20" s="36"/>
      <c r="D20" s="150" t="s">
        <v>28</v>
      </c>
      <c r="E20" s="36"/>
      <c r="F20" s="36"/>
      <c r="G20" s="36"/>
      <c r="H20" s="36"/>
      <c r="I20" s="154" t="s">
        <v>24</v>
      </c>
      <c r="J20" s="139" t="str">
        <f>IF('Rekapitulace stavby'!AN16="","",'Rekapitulace stavby'!AN16)</f>
        <v/>
      </c>
      <c r="K20" s="36"/>
      <c r="L20" s="61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42"/>
      <c r="C21" s="36"/>
      <c r="D21" s="36"/>
      <c r="E21" s="139" t="str">
        <f>IF('Rekapitulace stavby'!E17="","",'Rekapitulace stavby'!E17)</f>
        <v xml:space="preserve"> </v>
      </c>
      <c r="F21" s="36"/>
      <c r="G21" s="36"/>
      <c r="H21" s="36"/>
      <c r="I21" s="154" t="s">
        <v>25</v>
      </c>
      <c r="J21" s="139" t="str">
        <f>IF('Rekapitulace stavby'!AN17="","",'Rekapitulace stavby'!AN17)</f>
        <v/>
      </c>
      <c r="K21" s="36"/>
      <c r="L21" s="61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42"/>
      <c r="C22" s="36"/>
      <c r="D22" s="36"/>
      <c r="E22" s="36"/>
      <c r="F22" s="36"/>
      <c r="G22" s="36"/>
      <c r="H22" s="36"/>
      <c r="I22" s="152"/>
      <c r="J22" s="36"/>
      <c r="K22" s="36"/>
      <c r="L22" s="61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42"/>
      <c r="C23" s="36"/>
      <c r="D23" s="150" t="s">
        <v>30</v>
      </c>
      <c r="E23" s="36"/>
      <c r="F23" s="36"/>
      <c r="G23" s="36"/>
      <c r="H23" s="36"/>
      <c r="I23" s="154" t="s">
        <v>24</v>
      </c>
      <c r="J23" s="139" t="str">
        <f>IF('Rekapitulace stavby'!AN19="","",'Rekapitulace stavby'!AN19)</f>
        <v/>
      </c>
      <c r="K23" s="36"/>
      <c r="L23" s="61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42"/>
      <c r="C24" s="36"/>
      <c r="D24" s="36"/>
      <c r="E24" s="139" t="str">
        <f>IF('Rekapitulace stavby'!E20="","",'Rekapitulace stavby'!E20)</f>
        <v xml:space="preserve"> </v>
      </c>
      <c r="F24" s="36"/>
      <c r="G24" s="36"/>
      <c r="H24" s="36"/>
      <c r="I24" s="154" t="s">
        <v>25</v>
      </c>
      <c r="J24" s="139" t="str">
        <f>IF('Rekapitulace stavby'!AN20="","",'Rekapitulace stavby'!AN20)</f>
        <v/>
      </c>
      <c r="K24" s="36"/>
      <c r="L24" s="61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42"/>
      <c r="C25" s="36"/>
      <c r="D25" s="36"/>
      <c r="E25" s="36"/>
      <c r="F25" s="36"/>
      <c r="G25" s="36"/>
      <c r="H25" s="36"/>
      <c r="I25" s="152"/>
      <c r="J25" s="36"/>
      <c r="K25" s="36"/>
      <c r="L25" s="61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42"/>
      <c r="C26" s="36"/>
      <c r="D26" s="150" t="s">
        <v>31</v>
      </c>
      <c r="E26" s="36"/>
      <c r="F26" s="36"/>
      <c r="G26" s="36"/>
      <c r="H26" s="36"/>
      <c r="I26" s="152"/>
      <c r="J26" s="36"/>
      <c r="K26" s="36"/>
      <c r="L26" s="61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16.5" customHeight="1">
      <c r="A27" s="159"/>
      <c r="B27" s="160"/>
      <c r="C27" s="159"/>
      <c r="D27" s="159"/>
      <c r="E27" s="161" t="s">
        <v>1</v>
      </c>
      <c r="F27" s="161"/>
      <c r="G27" s="161"/>
      <c r="H27" s="161"/>
      <c r="I27" s="162"/>
      <c r="J27" s="159"/>
      <c r="K27" s="159"/>
      <c r="L27" s="163"/>
      <c r="S27" s="159"/>
      <c r="T27" s="159"/>
      <c r="U27" s="159"/>
      <c r="V27" s="159"/>
      <c r="W27" s="159"/>
      <c r="X27" s="159"/>
      <c r="Y27" s="159"/>
      <c r="Z27" s="159"/>
      <c r="AA27" s="159"/>
      <c r="AB27" s="159"/>
      <c r="AC27" s="159"/>
      <c r="AD27" s="159"/>
      <c r="AE27" s="159"/>
    </row>
    <row r="28" s="2" customFormat="1" ht="6.96" customHeight="1">
      <c r="A28" s="36"/>
      <c r="B28" s="42"/>
      <c r="C28" s="36"/>
      <c r="D28" s="36"/>
      <c r="E28" s="36"/>
      <c r="F28" s="36"/>
      <c r="G28" s="36"/>
      <c r="H28" s="36"/>
      <c r="I28" s="152"/>
      <c r="J28" s="36"/>
      <c r="K28" s="36"/>
      <c r="L28" s="61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42"/>
      <c r="C29" s="36"/>
      <c r="D29" s="164"/>
      <c r="E29" s="164"/>
      <c r="F29" s="164"/>
      <c r="G29" s="164"/>
      <c r="H29" s="164"/>
      <c r="I29" s="165"/>
      <c r="J29" s="164"/>
      <c r="K29" s="164"/>
      <c r="L29" s="61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25.44" customHeight="1">
      <c r="A30" s="36"/>
      <c r="B30" s="42"/>
      <c r="C30" s="36"/>
      <c r="D30" s="166" t="s">
        <v>32</v>
      </c>
      <c r="E30" s="36"/>
      <c r="F30" s="36"/>
      <c r="G30" s="36"/>
      <c r="H30" s="36"/>
      <c r="I30" s="152"/>
      <c r="J30" s="167">
        <f>ROUND(J116, 2)</f>
        <v>0</v>
      </c>
      <c r="K30" s="36"/>
      <c r="L30" s="61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64"/>
      <c r="E31" s="164"/>
      <c r="F31" s="164"/>
      <c r="G31" s="164"/>
      <c r="H31" s="164"/>
      <c r="I31" s="165"/>
      <c r="J31" s="164"/>
      <c r="K31" s="164"/>
      <c r="L31" s="61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42"/>
      <c r="C32" s="36"/>
      <c r="D32" s="36"/>
      <c r="E32" s="36"/>
      <c r="F32" s="168" t="s">
        <v>34</v>
      </c>
      <c r="G32" s="36"/>
      <c r="H32" s="36"/>
      <c r="I32" s="169" t="s">
        <v>33</v>
      </c>
      <c r="J32" s="168" t="s">
        <v>35</v>
      </c>
      <c r="K32" s="36"/>
      <c r="L32" s="61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14.4" customHeight="1">
      <c r="A33" s="36"/>
      <c r="B33" s="42"/>
      <c r="C33" s="36"/>
      <c r="D33" s="170" t="s">
        <v>36</v>
      </c>
      <c r="E33" s="150" t="s">
        <v>37</v>
      </c>
      <c r="F33" s="171">
        <f>ROUND((SUM(BE116:BE123)),  2)</f>
        <v>0</v>
      </c>
      <c r="G33" s="36"/>
      <c r="H33" s="36"/>
      <c r="I33" s="172">
        <v>0.20999999999999999</v>
      </c>
      <c r="J33" s="171">
        <f>ROUND(((SUM(BE116:BE123))*I33),  2)</f>
        <v>0</v>
      </c>
      <c r="K33" s="36"/>
      <c r="L33" s="61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150" t="s">
        <v>38</v>
      </c>
      <c r="F34" s="171">
        <f>ROUND((SUM(BF116:BF123)),  2)</f>
        <v>0</v>
      </c>
      <c r="G34" s="36"/>
      <c r="H34" s="36"/>
      <c r="I34" s="172">
        <v>0.14999999999999999</v>
      </c>
      <c r="J34" s="171">
        <f>ROUND(((SUM(BF116:BF123))*I34),  2)</f>
        <v>0</v>
      </c>
      <c r="K34" s="36"/>
      <c r="L34" s="61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42"/>
      <c r="C35" s="36"/>
      <c r="D35" s="36"/>
      <c r="E35" s="150" t="s">
        <v>39</v>
      </c>
      <c r="F35" s="171">
        <f>ROUND((SUM(BG116:BG123)),  2)</f>
        <v>0</v>
      </c>
      <c r="G35" s="36"/>
      <c r="H35" s="36"/>
      <c r="I35" s="172">
        <v>0.20999999999999999</v>
      </c>
      <c r="J35" s="171">
        <f>0</f>
        <v>0</v>
      </c>
      <c r="K35" s="36"/>
      <c r="L35" s="61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42"/>
      <c r="C36" s="36"/>
      <c r="D36" s="36"/>
      <c r="E36" s="150" t="s">
        <v>40</v>
      </c>
      <c r="F36" s="171">
        <f>ROUND((SUM(BH116:BH123)),  2)</f>
        <v>0</v>
      </c>
      <c r="G36" s="36"/>
      <c r="H36" s="36"/>
      <c r="I36" s="172">
        <v>0.14999999999999999</v>
      </c>
      <c r="J36" s="171">
        <f>0</f>
        <v>0</v>
      </c>
      <c r="K36" s="36"/>
      <c r="L36" s="61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50" t="s">
        <v>41</v>
      </c>
      <c r="F37" s="171">
        <f>ROUND((SUM(BI116:BI123)),  2)</f>
        <v>0</v>
      </c>
      <c r="G37" s="36"/>
      <c r="H37" s="36"/>
      <c r="I37" s="172">
        <v>0</v>
      </c>
      <c r="J37" s="171">
        <f>0</f>
        <v>0</v>
      </c>
      <c r="K37" s="36"/>
      <c r="L37" s="61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6.96" customHeight="1">
      <c r="A38" s="36"/>
      <c r="B38" s="42"/>
      <c r="C38" s="36"/>
      <c r="D38" s="36"/>
      <c r="E38" s="36"/>
      <c r="F38" s="36"/>
      <c r="G38" s="36"/>
      <c r="H38" s="36"/>
      <c r="I38" s="152"/>
      <c r="J38" s="36"/>
      <c r="K38" s="36"/>
      <c r="L38" s="61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2" customFormat="1" ht="25.44" customHeight="1">
      <c r="A39" s="36"/>
      <c r="B39" s="42"/>
      <c r="C39" s="173"/>
      <c r="D39" s="174" t="s">
        <v>42</v>
      </c>
      <c r="E39" s="175"/>
      <c r="F39" s="175"/>
      <c r="G39" s="176" t="s">
        <v>43</v>
      </c>
      <c r="H39" s="177" t="s">
        <v>44</v>
      </c>
      <c r="I39" s="178"/>
      <c r="J39" s="179">
        <f>SUM(J30:J37)</f>
        <v>0</v>
      </c>
      <c r="K39" s="180"/>
      <c r="L39" s="61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14.4" customHeight="1">
      <c r="A40" s="36"/>
      <c r="B40" s="42"/>
      <c r="C40" s="36"/>
      <c r="D40" s="36"/>
      <c r="E40" s="36"/>
      <c r="F40" s="36"/>
      <c r="G40" s="36"/>
      <c r="H40" s="36"/>
      <c r="I40" s="152"/>
      <c r="J40" s="36"/>
      <c r="K40" s="36"/>
      <c r="L40" s="61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1" customFormat="1" ht="14.4" customHeight="1">
      <c r="B41" s="18"/>
      <c r="I41" s="144"/>
      <c r="L41" s="18"/>
    </row>
    <row r="42" s="1" customFormat="1" ht="14.4" customHeight="1">
      <c r="B42" s="18"/>
      <c r="I42" s="144"/>
      <c r="L42" s="18"/>
    </row>
    <row r="43" s="1" customFormat="1" ht="14.4" customHeight="1">
      <c r="B43" s="18"/>
      <c r="I43" s="144"/>
      <c r="L43" s="18"/>
    </row>
    <row r="44" s="1" customFormat="1" ht="14.4" customHeight="1">
      <c r="B44" s="18"/>
      <c r="I44" s="144"/>
      <c r="L44" s="18"/>
    </row>
    <row r="45" s="1" customFormat="1" ht="14.4" customHeight="1">
      <c r="B45" s="18"/>
      <c r="I45" s="144"/>
      <c r="L45" s="18"/>
    </row>
    <row r="46" s="1" customFormat="1" ht="14.4" customHeight="1">
      <c r="B46" s="18"/>
      <c r="I46" s="144"/>
      <c r="L46" s="18"/>
    </row>
    <row r="47" s="1" customFormat="1" ht="14.4" customHeight="1">
      <c r="B47" s="18"/>
      <c r="I47" s="144"/>
      <c r="L47" s="18"/>
    </row>
    <row r="48" s="1" customFormat="1" ht="14.4" customHeight="1">
      <c r="B48" s="18"/>
      <c r="I48" s="144"/>
      <c r="L48" s="18"/>
    </row>
    <row r="49" s="2" customFormat="1" ht="14.4" customHeight="1">
      <c r="B49" s="61"/>
      <c r="D49" s="181" t="s">
        <v>45</v>
      </c>
      <c r="E49" s="182"/>
      <c r="F49" s="182"/>
      <c r="G49" s="181" t="s">
        <v>46</v>
      </c>
      <c r="H49" s="182"/>
      <c r="I49" s="183"/>
      <c r="J49" s="182"/>
      <c r="K49" s="182"/>
      <c r="L49" s="61"/>
    </row>
    <row r="50">
      <c r="B50" s="18"/>
      <c r="L50" s="18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 s="2" customFormat="1">
      <c r="A60" s="36"/>
      <c r="B60" s="42"/>
      <c r="C60" s="36"/>
      <c r="D60" s="184" t="s">
        <v>47</v>
      </c>
      <c r="E60" s="185"/>
      <c r="F60" s="186" t="s">
        <v>48</v>
      </c>
      <c r="G60" s="184" t="s">
        <v>47</v>
      </c>
      <c r="H60" s="185"/>
      <c r="I60" s="187"/>
      <c r="J60" s="188" t="s">
        <v>48</v>
      </c>
      <c r="K60" s="185"/>
      <c r="L60" s="61"/>
      <c r="S60" s="36"/>
      <c r="T60" s="36"/>
      <c r="U60" s="36"/>
      <c r="V60" s="36"/>
      <c r="W60" s="36"/>
      <c r="X60" s="36"/>
      <c r="Y60" s="36"/>
      <c r="Z60" s="36"/>
      <c r="AA60" s="36"/>
      <c r="AB60" s="36"/>
      <c r="AC60" s="36"/>
      <c r="AD60" s="36"/>
      <c r="AE60" s="36"/>
    </row>
    <row r="61">
      <c r="B61" s="18"/>
      <c r="L61" s="18"/>
    </row>
    <row r="62">
      <c r="B62" s="18"/>
      <c r="L62" s="18"/>
    </row>
    <row r="63">
      <c r="B63" s="18"/>
      <c r="L63" s="18"/>
    </row>
    <row r="64" s="2" customFormat="1">
      <c r="A64" s="36"/>
      <c r="B64" s="42"/>
      <c r="C64" s="36"/>
      <c r="D64" s="181" t="s">
        <v>49</v>
      </c>
      <c r="E64" s="189"/>
      <c r="F64" s="189"/>
      <c r="G64" s="181" t="s">
        <v>50</v>
      </c>
      <c r="H64" s="189"/>
      <c r="I64" s="190"/>
      <c r="J64" s="189"/>
      <c r="K64" s="189"/>
      <c r="L64" s="61"/>
      <c r="S64" s="36"/>
      <c r="T64" s="36"/>
      <c r="U64" s="36"/>
      <c r="V64" s="36"/>
      <c r="W64" s="36"/>
      <c r="X64" s="36"/>
      <c r="Y64" s="36"/>
      <c r="Z64" s="36"/>
      <c r="AA64" s="36"/>
      <c r="AB64" s="36"/>
      <c r="AC64" s="36"/>
      <c r="AD64" s="36"/>
      <c r="AE64" s="36"/>
    </row>
    <row r="65">
      <c r="B65" s="18"/>
      <c r="L65" s="18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 s="2" customFormat="1">
      <c r="A75" s="36"/>
      <c r="B75" s="42"/>
      <c r="C75" s="36"/>
      <c r="D75" s="184" t="s">
        <v>47</v>
      </c>
      <c r="E75" s="185"/>
      <c r="F75" s="186" t="s">
        <v>48</v>
      </c>
      <c r="G75" s="184" t="s">
        <v>47</v>
      </c>
      <c r="H75" s="185"/>
      <c r="I75" s="187"/>
      <c r="J75" s="188" t="s">
        <v>48</v>
      </c>
      <c r="K75" s="185"/>
      <c r="L75" s="61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="2" customFormat="1" ht="14.4" customHeight="1">
      <c r="A76" s="36"/>
      <c r="B76" s="191"/>
      <c r="C76" s="192"/>
      <c r="D76" s="192"/>
      <c r="E76" s="192"/>
      <c r="F76" s="192"/>
      <c r="G76" s="192"/>
      <c r="H76" s="192"/>
      <c r="I76" s="193"/>
      <c r="J76" s="192"/>
      <c r="K76" s="192"/>
      <c r="L76" s="61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80" s="2" customFormat="1" ht="6.96" customHeight="1">
      <c r="A80" s="36"/>
      <c r="B80" s="194"/>
      <c r="C80" s="195"/>
      <c r="D80" s="195"/>
      <c r="E80" s="195"/>
      <c r="F80" s="195"/>
      <c r="G80" s="195"/>
      <c r="H80" s="195"/>
      <c r="I80" s="196"/>
      <c r="J80" s="195"/>
      <c r="K80" s="195"/>
      <c r="L80" s="61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="2" customFormat="1" ht="24.96" customHeight="1">
      <c r="A81" s="36"/>
      <c r="B81" s="37"/>
      <c r="C81" s="21" t="s">
        <v>184</v>
      </c>
      <c r="D81" s="38"/>
      <c r="E81" s="38"/>
      <c r="F81" s="38"/>
      <c r="G81" s="38"/>
      <c r="H81" s="38"/>
      <c r="I81" s="152"/>
      <c r="J81" s="38"/>
      <c r="K81" s="38"/>
      <c r="L81" s="61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6.96" customHeight="1">
      <c r="A82" s="36"/>
      <c r="B82" s="37"/>
      <c r="C82" s="38"/>
      <c r="D82" s="38"/>
      <c r="E82" s="38"/>
      <c r="F82" s="38"/>
      <c r="G82" s="38"/>
      <c r="H82" s="38"/>
      <c r="I82" s="152"/>
      <c r="J82" s="38"/>
      <c r="K82" s="38"/>
      <c r="L82" s="61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12" customHeight="1">
      <c r="A83" s="36"/>
      <c r="B83" s="37"/>
      <c r="C83" s="30" t="s">
        <v>15</v>
      </c>
      <c r="D83" s="38"/>
      <c r="E83" s="38"/>
      <c r="F83" s="38"/>
      <c r="G83" s="38"/>
      <c r="H83" s="38"/>
      <c r="I83" s="152"/>
      <c r="J83" s="38"/>
      <c r="K83" s="38"/>
      <c r="L83" s="61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6.5" customHeight="1">
      <c r="A84" s="36"/>
      <c r="B84" s="37"/>
      <c r="C84" s="38"/>
      <c r="D84" s="38"/>
      <c r="E84" s="197" t="str">
        <f>E7</f>
        <v>,,Úprava projektové dokumentace na stavbu Modernizace silnice II/298 Býšť - hranice kraje, km 9,700</v>
      </c>
      <c r="F84" s="30"/>
      <c r="G84" s="30"/>
      <c r="H84" s="30"/>
      <c r="I84" s="152"/>
      <c r="J84" s="38"/>
      <c r="K84" s="38"/>
      <c r="L84" s="61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12" customHeight="1">
      <c r="A85" s="36"/>
      <c r="B85" s="37"/>
      <c r="C85" s="30" t="s">
        <v>178</v>
      </c>
      <c r="D85" s="38"/>
      <c r="E85" s="38"/>
      <c r="F85" s="38"/>
      <c r="G85" s="38"/>
      <c r="H85" s="38"/>
      <c r="I85" s="152"/>
      <c r="J85" s="38"/>
      <c r="K85" s="38"/>
      <c r="L85" s="61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2" customFormat="1" ht="16.5" customHeight="1">
      <c r="A86" s="36"/>
      <c r="B86" s="37"/>
      <c r="C86" s="38"/>
      <c r="D86" s="38"/>
      <c r="E86" s="74" t="str">
        <f>E9</f>
        <v>SO 311 - Rektifikace povrchových znaků VAK – Býšť - způsobilé výdaje na hlavní aktivitu projektu</v>
      </c>
      <c r="F86" s="38"/>
      <c r="G86" s="38"/>
      <c r="H86" s="38"/>
      <c r="I86" s="152"/>
      <c r="J86" s="38"/>
      <c r="K86" s="38"/>
      <c r="L86" s="61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="2" customFormat="1" ht="6.96" customHeight="1">
      <c r="A87" s="36"/>
      <c r="B87" s="37"/>
      <c r="C87" s="38"/>
      <c r="D87" s="38"/>
      <c r="E87" s="38"/>
      <c r="F87" s="38"/>
      <c r="G87" s="38"/>
      <c r="H87" s="38"/>
      <c r="I87" s="152"/>
      <c r="J87" s="38"/>
      <c r="K87" s="38"/>
      <c r="L87" s="61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2" customFormat="1" ht="12" customHeight="1">
      <c r="A88" s="36"/>
      <c r="B88" s="37"/>
      <c r="C88" s="30" t="s">
        <v>19</v>
      </c>
      <c r="D88" s="38"/>
      <c r="E88" s="38"/>
      <c r="F88" s="25" t="str">
        <f>F12</f>
        <v xml:space="preserve"> </v>
      </c>
      <c r="G88" s="38"/>
      <c r="H88" s="38"/>
      <c r="I88" s="154" t="s">
        <v>21</v>
      </c>
      <c r="J88" s="77" t="str">
        <f>IF(J12="","",J12)</f>
        <v>7. 11. 2019</v>
      </c>
      <c r="K88" s="38"/>
      <c r="L88" s="61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="2" customFormat="1" ht="6.96" customHeight="1">
      <c r="A89" s="36"/>
      <c r="B89" s="37"/>
      <c r="C89" s="38"/>
      <c r="D89" s="38"/>
      <c r="E89" s="38"/>
      <c r="F89" s="38"/>
      <c r="G89" s="38"/>
      <c r="H89" s="38"/>
      <c r="I89" s="152"/>
      <c r="J89" s="38"/>
      <c r="K89" s="38"/>
      <c r="L89" s="61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="2" customFormat="1" ht="15.15" customHeight="1">
      <c r="A90" s="36"/>
      <c r="B90" s="37"/>
      <c r="C90" s="30" t="s">
        <v>23</v>
      </c>
      <c r="D90" s="38"/>
      <c r="E90" s="38"/>
      <c r="F90" s="25" t="str">
        <f>E15</f>
        <v xml:space="preserve"> </v>
      </c>
      <c r="G90" s="38"/>
      <c r="H90" s="38"/>
      <c r="I90" s="154" t="s">
        <v>28</v>
      </c>
      <c r="J90" s="34" t="str">
        <f>E21</f>
        <v xml:space="preserve"> </v>
      </c>
      <c r="K90" s="38"/>
      <c r="L90" s="61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="2" customFormat="1" ht="15.15" customHeight="1">
      <c r="A91" s="36"/>
      <c r="B91" s="37"/>
      <c r="C91" s="30" t="s">
        <v>26</v>
      </c>
      <c r="D91" s="38"/>
      <c r="E91" s="38"/>
      <c r="F91" s="25" t="str">
        <f>IF(E18="","",E18)</f>
        <v>Vyplň údaj</v>
      </c>
      <c r="G91" s="38"/>
      <c r="H91" s="38"/>
      <c r="I91" s="154" t="s">
        <v>30</v>
      </c>
      <c r="J91" s="34" t="str">
        <f>E24</f>
        <v xml:space="preserve"> </v>
      </c>
      <c r="K91" s="38"/>
      <c r="L91" s="61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="2" customFormat="1" ht="10.32" customHeight="1">
      <c r="A92" s="36"/>
      <c r="B92" s="37"/>
      <c r="C92" s="38"/>
      <c r="D92" s="38"/>
      <c r="E92" s="38"/>
      <c r="F92" s="38"/>
      <c r="G92" s="38"/>
      <c r="H92" s="38"/>
      <c r="I92" s="152"/>
      <c r="J92" s="38"/>
      <c r="K92" s="38"/>
      <c r="L92" s="61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="2" customFormat="1" ht="29.28" customHeight="1">
      <c r="A93" s="36"/>
      <c r="B93" s="37"/>
      <c r="C93" s="198" t="s">
        <v>185</v>
      </c>
      <c r="D93" s="199"/>
      <c r="E93" s="199"/>
      <c r="F93" s="199"/>
      <c r="G93" s="199"/>
      <c r="H93" s="199"/>
      <c r="I93" s="200"/>
      <c r="J93" s="201" t="s">
        <v>186</v>
      </c>
      <c r="K93" s="199"/>
      <c r="L93" s="61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="2" customFormat="1" ht="10.32" customHeight="1">
      <c r="A94" s="36"/>
      <c r="B94" s="37"/>
      <c r="C94" s="38"/>
      <c r="D94" s="38"/>
      <c r="E94" s="38"/>
      <c r="F94" s="38"/>
      <c r="G94" s="38"/>
      <c r="H94" s="38"/>
      <c r="I94" s="152"/>
      <c r="J94" s="38"/>
      <c r="K94" s="38"/>
      <c r="L94" s="61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="2" customFormat="1" ht="22.8" customHeight="1">
      <c r="A95" s="36"/>
      <c r="B95" s="37"/>
      <c r="C95" s="202" t="s">
        <v>187</v>
      </c>
      <c r="D95" s="38"/>
      <c r="E95" s="38"/>
      <c r="F95" s="38"/>
      <c r="G95" s="38"/>
      <c r="H95" s="38"/>
      <c r="I95" s="152"/>
      <c r="J95" s="108">
        <f>J116</f>
        <v>0</v>
      </c>
      <c r="K95" s="38"/>
      <c r="L95" s="61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  <c r="AU95" s="15" t="s">
        <v>82</v>
      </c>
    </row>
    <row r="96" s="9" customFormat="1" ht="24.96" customHeight="1">
      <c r="A96" s="9"/>
      <c r="B96" s="203"/>
      <c r="C96" s="204"/>
      <c r="D96" s="205" t="s">
        <v>491</v>
      </c>
      <c r="E96" s="206"/>
      <c r="F96" s="206"/>
      <c r="G96" s="206"/>
      <c r="H96" s="206"/>
      <c r="I96" s="207"/>
      <c r="J96" s="208">
        <f>J117</f>
        <v>0</v>
      </c>
      <c r="K96" s="204"/>
      <c r="L96" s="209"/>
      <c r="S96" s="9"/>
      <c r="T96" s="9"/>
      <c r="U96" s="9"/>
      <c r="V96" s="9"/>
      <c r="W96" s="9"/>
      <c r="X96" s="9"/>
      <c r="Y96" s="9"/>
      <c r="Z96" s="9"/>
      <c r="AA96" s="9"/>
      <c r="AB96" s="9"/>
      <c r="AC96" s="9"/>
      <c r="AD96" s="9"/>
      <c r="AE96" s="9"/>
    </row>
    <row r="97" s="2" customFormat="1" ht="21.84" customHeight="1">
      <c r="A97" s="36"/>
      <c r="B97" s="37"/>
      <c r="C97" s="38"/>
      <c r="D97" s="38"/>
      <c r="E97" s="38"/>
      <c r="F97" s="38"/>
      <c r="G97" s="38"/>
      <c r="H97" s="38"/>
      <c r="I97" s="152"/>
      <c r="J97" s="38"/>
      <c r="K97" s="38"/>
      <c r="L97" s="61"/>
      <c r="S97" s="36"/>
      <c r="T97" s="36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</row>
    <row r="98" s="2" customFormat="1" ht="6.96" customHeight="1">
      <c r="A98" s="36"/>
      <c r="B98" s="64"/>
      <c r="C98" s="65"/>
      <c r="D98" s="65"/>
      <c r="E98" s="65"/>
      <c r="F98" s="65"/>
      <c r="G98" s="65"/>
      <c r="H98" s="65"/>
      <c r="I98" s="193"/>
      <c r="J98" s="65"/>
      <c r="K98" s="65"/>
      <c r="L98" s="61"/>
      <c r="S98" s="36"/>
      <c r="T98" s="36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</row>
    <row r="102" s="2" customFormat="1" ht="6.96" customHeight="1">
      <c r="A102" s="36"/>
      <c r="B102" s="66"/>
      <c r="C102" s="67"/>
      <c r="D102" s="67"/>
      <c r="E102" s="67"/>
      <c r="F102" s="67"/>
      <c r="G102" s="67"/>
      <c r="H102" s="67"/>
      <c r="I102" s="196"/>
      <c r="J102" s="67"/>
      <c r="K102" s="67"/>
      <c r="L102" s="61"/>
      <c r="S102" s="36"/>
      <c r="T102" s="36"/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</row>
    <row r="103" s="2" customFormat="1" ht="24.96" customHeight="1">
      <c r="A103" s="36"/>
      <c r="B103" s="37"/>
      <c r="C103" s="21" t="s">
        <v>189</v>
      </c>
      <c r="D103" s="38"/>
      <c r="E103" s="38"/>
      <c r="F103" s="38"/>
      <c r="G103" s="38"/>
      <c r="H103" s="38"/>
      <c r="I103" s="152"/>
      <c r="J103" s="38"/>
      <c r="K103" s="38"/>
      <c r="L103" s="61"/>
      <c r="S103" s="36"/>
      <c r="T103" s="36"/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</row>
    <row r="104" s="2" customFormat="1" ht="6.96" customHeight="1">
      <c r="A104" s="36"/>
      <c r="B104" s="37"/>
      <c r="C104" s="38"/>
      <c r="D104" s="38"/>
      <c r="E104" s="38"/>
      <c r="F104" s="38"/>
      <c r="G104" s="38"/>
      <c r="H104" s="38"/>
      <c r="I104" s="152"/>
      <c r="J104" s="38"/>
      <c r="K104" s="38"/>
      <c r="L104" s="61"/>
      <c r="S104" s="36"/>
      <c r="T104" s="36"/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</row>
    <row r="105" s="2" customFormat="1" ht="12" customHeight="1">
      <c r="A105" s="36"/>
      <c r="B105" s="37"/>
      <c r="C105" s="30" t="s">
        <v>15</v>
      </c>
      <c r="D105" s="38"/>
      <c r="E105" s="38"/>
      <c r="F105" s="38"/>
      <c r="G105" s="38"/>
      <c r="H105" s="38"/>
      <c r="I105" s="152"/>
      <c r="J105" s="38"/>
      <c r="K105" s="38"/>
      <c r="L105" s="61"/>
      <c r="S105" s="36"/>
      <c r="T105" s="36"/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</row>
    <row r="106" s="2" customFormat="1" ht="16.5" customHeight="1">
      <c r="A106" s="36"/>
      <c r="B106" s="37"/>
      <c r="C106" s="38"/>
      <c r="D106" s="38"/>
      <c r="E106" s="197" t="str">
        <f>E7</f>
        <v>,,Úprava projektové dokumentace na stavbu Modernizace silnice II/298 Býšť - hranice kraje, km 9,700</v>
      </c>
      <c r="F106" s="30"/>
      <c r="G106" s="30"/>
      <c r="H106" s="30"/>
      <c r="I106" s="152"/>
      <c r="J106" s="38"/>
      <c r="K106" s="38"/>
      <c r="L106" s="61"/>
      <c r="S106" s="36"/>
      <c r="T106" s="36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</row>
    <row r="107" s="2" customFormat="1" ht="12" customHeight="1">
      <c r="A107" s="36"/>
      <c r="B107" s="37"/>
      <c r="C107" s="30" t="s">
        <v>178</v>
      </c>
      <c r="D107" s="38"/>
      <c r="E107" s="38"/>
      <c r="F107" s="38"/>
      <c r="G107" s="38"/>
      <c r="H107" s="38"/>
      <c r="I107" s="152"/>
      <c r="J107" s="38"/>
      <c r="K107" s="38"/>
      <c r="L107" s="61"/>
      <c r="S107" s="36"/>
      <c r="T107" s="36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</row>
    <row r="108" s="2" customFormat="1" ht="16.5" customHeight="1">
      <c r="A108" s="36"/>
      <c r="B108" s="37"/>
      <c r="C108" s="38"/>
      <c r="D108" s="38"/>
      <c r="E108" s="74" t="str">
        <f>E9</f>
        <v>SO 311 - Rektifikace povrchových znaků VAK – Býšť - způsobilé výdaje na hlavní aktivitu projektu</v>
      </c>
      <c r="F108" s="38"/>
      <c r="G108" s="38"/>
      <c r="H108" s="38"/>
      <c r="I108" s="152"/>
      <c r="J108" s="38"/>
      <c r="K108" s="38"/>
      <c r="L108" s="61"/>
      <c r="S108" s="36"/>
      <c r="T108" s="36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</row>
    <row r="109" s="2" customFormat="1" ht="6.96" customHeight="1">
      <c r="A109" s="36"/>
      <c r="B109" s="37"/>
      <c r="C109" s="38"/>
      <c r="D109" s="38"/>
      <c r="E109" s="38"/>
      <c r="F109" s="38"/>
      <c r="G109" s="38"/>
      <c r="H109" s="38"/>
      <c r="I109" s="152"/>
      <c r="J109" s="38"/>
      <c r="K109" s="38"/>
      <c r="L109" s="61"/>
      <c r="S109" s="36"/>
      <c r="T109" s="36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</row>
    <row r="110" s="2" customFormat="1" ht="12" customHeight="1">
      <c r="A110" s="36"/>
      <c r="B110" s="37"/>
      <c r="C110" s="30" t="s">
        <v>19</v>
      </c>
      <c r="D110" s="38"/>
      <c r="E110" s="38"/>
      <c r="F110" s="25" t="str">
        <f>F12</f>
        <v xml:space="preserve"> </v>
      </c>
      <c r="G110" s="38"/>
      <c r="H110" s="38"/>
      <c r="I110" s="154" t="s">
        <v>21</v>
      </c>
      <c r="J110" s="77" t="str">
        <f>IF(J12="","",J12)</f>
        <v>7. 11. 2019</v>
      </c>
      <c r="K110" s="38"/>
      <c r="L110" s="61"/>
      <c r="S110" s="36"/>
      <c r="T110" s="36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</row>
    <row r="111" s="2" customFormat="1" ht="6.96" customHeight="1">
      <c r="A111" s="36"/>
      <c r="B111" s="37"/>
      <c r="C111" s="38"/>
      <c r="D111" s="38"/>
      <c r="E111" s="38"/>
      <c r="F111" s="38"/>
      <c r="G111" s="38"/>
      <c r="H111" s="38"/>
      <c r="I111" s="152"/>
      <c r="J111" s="38"/>
      <c r="K111" s="38"/>
      <c r="L111" s="61"/>
      <c r="S111" s="36"/>
      <c r="T111" s="36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</row>
    <row r="112" s="2" customFormat="1" ht="15.15" customHeight="1">
      <c r="A112" s="36"/>
      <c r="B112" s="37"/>
      <c r="C112" s="30" t="s">
        <v>23</v>
      </c>
      <c r="D112" s="38"/>
      <c r="E112" s="38"/>
      <c r="F112" s="25" t="str">
        <f>E15</f>
        <v xml:space="preserve"> </v>
      </c>
      <c r="G112" s="38"/>
      <c r="H112" s="38"/>
      <c r="I112" s="154" t="s">
        <v>28</v>
      </c>
      <c r="J112" s="34" t="str">
        <f>E21</f>
        <v xml:space="preserve"> </v>
      </c>
      <c r="K112" s="38"/>
      <c r="L112" s="61"/>
      <c r="S112" s="36"/>
      <c r="T112" s="36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</row>
    <row r="113" s="2" customFormat="1" ht="15.15" customHeight="1">
      <c r="A113" s="36"/>
      <c r="B113" s="37"/>
      <c r="C113" s="30" t="s">
        <v>26</v>
      </c>
      <c r="D113" s="38"/>
      <c r="E113" s="38"/>
      <c r="F113" s="25" t="str">
        <f>IF(E18="","",E18)</f>
        <v>Vyplň údaj</v>
      </c>
      <c r="G113" s="38"/>
      <c r="H113" s="38"/>
      <c r="I113" s="154" t="s">
        <v>30</v>
      </c>
      <c r="J113" s="34" t="str">
        <f>E24</f>
        <v xml:space="preserve"> </v>
      </c>
      <c r="K113" s="38"/>
      <c r="L113" s="61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</row>
    <row r="114" s="2" customFormat="1" ht="10.32" customHeight="1">
      <c r="A114" s="36"/>
      <c r="B114" s="37"/>
      <c r="C114" s="38"/>
      <c r="D114" s="38"/>
      <c r="E114" s="38"/>
      <c r="F114" s="38"/>
      <c r="G114" s="38"/>
      <c r="H114" s="38"/>
      <c r="I114" s="152"/>
      <c r="J114" s="38"/>
      <c r="K114" s="38"/>
      <c r="L114" s="61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</row>
    <row r="115" s="10" customFormat="1" ht="29.28" customHeight="1">
      <c r="A115" s="210"/>
      <c r="B115" s="211"/>
      <c r="C115" s="212" t="s">
        <v>190</v>
      </c>
      <c r="D115" s="213" t="s">
        <v>57</v>
      </c>
      <c r="E115" s="213" t="s">
        <v>53</v>
      </c>
      <c r="F115" s="213" t="s">
        <v>54</v>
      </c>
      <c r="G115" s="213" t="s">
        <v>191</v>
      </c>
      <c r="H115" s="213" t="s">
        <v>192</v>
      </c>
      <c r="I115" s="214" t="s">
        <v>193</v>
      </c>
      <c r="J115" s="213" t="s">
        <v>186</v>
      </c>
      <c r="K115" s="215" t="s">
        <v>194</v>
      </c>
      <c r="L115" s="216"/>
      <c r="M115" s="98" t="s">
        <v>1</v>
      </c>
      <c r="N115" s="99" t="s">
        <v>36</v>
      </c>
      <c r="O115" s="99" t="s">
        <v>195</v>
      </c>
      <c r="P115" s="99" t="s">
        <v>196</v>
      </c>
      <c r="Q115" s="99" t="s">
        <v>197</v>
      </c>
      <c r="R115" s="99" t="s">
        <v>198</v>
      </c>
      <c r="S115" s="99" t="s">
        <v>199</v>
      </c>
      <c r="T115" s="100" t="s">
        <v>200</v>
      </c>
      <c r="U115" s="210"/>
      <c r="V115" s="210"/>
      <c r="W115" s="210"/>
      <c r="X115" s="210"/>
      <c r="Y115" s="210"/>
      <c r="Z115" s="210"/>
      <c r="AA115" s="210"/>
      <c r="AB115" s="210"/>
      <c r="AC115" s="210"/>
      <c r="AD115" s="210"/>
      <c r="AE115" s="210"/>
    </row>
    <row r="116" s="2" customFormat="1" ht="22.8" customHeight="1">
      <c r="A116" s="36"/>
      <c r="B116" s="37"/>
      <c r="C116" s="105" t="s">
        <v>201</v>
      </c>
      <c r="D116" s="38"/>
      <c r="E116" s="38"/>
      <c r="F116" s="38"/>
      <c r="G116" s="38"/>
      <c r="H116" s="38"/>
      <c r="I116" s="152"/>
      <c r="J116" s="217">
        <f>BK116</f>
        <v>0</v>
      </c>
      <c r="K116" s="38"/>
      <c r="L116" s="42"/>
      <c r="M116" s="101"/>
      <c r="N116" s="218"/>
      <c r="O116" s="102"/>
      <c r="P116" s="219">
        <f>P117</f>
        <v>0</v>
      </c>
      <c r="Q116" s="102"/>
      <c r="R116" s="219">
        <f>R117</f>
        <v>0</v>
      </c>
      <c r="S116" s="102"/>
      <c r="T116" s="220">
        <f>T117</f>
        <v>0</v>
      </c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  <c r="AT116" s="15" t="s">
        <v>71</v>
      </c>
      <c r="AU116" s="15" t="s">
        <v>82</v>
      </c>
      <c r="BK116" s="221">
        <f>BK117</f>
        <v>0</v>
      </c>
    </row>
    <row r="117" s="11" customFormat="1" ht="25.92" customHeight="1">
      <c r="A117" s="11"/>
      <c r="B117" s="222"/>
      <c r="C117" s="223"/>
      <c r="D117" s="224" t="s">
        <v>71</v>
      </c>
      <c r="E117" s="225" t="s">
        <v>355</v>
      </c>
      <c r="F117" s="225" t="s">
        <v>581</v>
      </c>
      <c r="G117" s="223"/>
      <c r="H117" s="223"/>
      <c r="I117" s="226"/>
      <c r="J117" s="227">
        <f>BK117</f>
        <v>0</v>
      </c>
      <c r="K117" s="223"/>
      <c r="L117" s="228"/>
      <c r="M117" s="229"/>
      <c r="N117" s="230"/>
      <c r="O117" s="230"/>
      <c r="P117" s="231">
        <f>SUM(P118:P123)</f>
        <v>0</v>
      </c>
      <c r="Q117" s="230"/>
      <c r="R117" s="231">
        <f>SUM(R118:R123)</f>
        <v>0</v>
      </c>
      <c r="S117" s="230"/>
      <c r="T117" s="232">
        <f>SUM(T118:T123)</f>
        <v>0</v>
      </c>
      <c r="U117" s="11"/>
      <c r="V117" s="11"/>
      <c r="W117" s="11"/>
      <c r="X117" s="11"/>
      <c r="Y117" s="11"/>
      <c r="Z117" s="11"/>
      <c r="AA117" s="11"/>
      <c r="AB117" s="11"/>
      <c r="AC117" s="11"/>
      <c r="AD117" s="11"/>
      <c r="AE117" s="11"/>
      <c r="AR117" s="233" t="s">
        <v>80</v>
      </c>
      <c r="AT117" s="234" t="s">
        <v>71</v>
      </c>
      <c r="AU117" s="234" t="s">
        <v>72</v>
      </c>
      <c r="AY117" s="233" t="s">
        <v>203</v>
      </c>
      <c r="BK117" s="235">
        <f>SUM(BK118:BK123)</f>
        <v>0</v>
      </c>
    </row>
    <row r="118" s="2" customFormat="1" ht="16.5" customHeight="1">
      <c r="A118" s="36"/>
      <c r="B118" s="37"/>
      <c r="C118" s="236" t="s">
        <v>80</v>
      </c>
      <c r="D118" s="236" t="s">
        <v>204</v>
      </c>
      <c r="E118" s="237" t="s">
        <v>1461</v>
      </c>
      <c r="F118" s="238" t="s">
        <v>1462</v>
      </c>
      <c r="G118" s="239" t="s">
        <v>224</v>
      </c>
      <c r="H118" s="240">
        <v>10</v>
      </c>
      <c r="I118" s="241"/>
      <c r="J118" s="240">
        <f>ROUND(I118*H118,2)</f>
        <v>0</v>
      </c>
      <c r="K118" s="238" t="s">
        <v>208</v>
      </c>
      <c r="L118" s="42"/>
      <c r="M118" s="242" t="s">
        <v>1</v>
      </c>
      <c r="N118" s="243" t="s">
        <v>37</v>
      </c>
      <c r="O118" s="89"/>
      <c r="P118" s="244">
        <f>O118*H118</f>
        <v>0</v>
      </c>
      <c r="Q118" s="244">
        <v>0</v>
      </c>
      <c r="R118" s="244">
        <f>Q118*H118</f>
        <v>0</v>
      </c>
      <c r="S118" s="244">
        <v>0</v>
      </c>
      <c r="T118" s="245">
        <f>S118*H118</f>
        <v>0</v>
      </c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  <c r="AR118" s="246" t="s">
        <v>209</v>
      </c>
      <c r="AT118" s="246" t="s">
        <v>204</v>
      </c>
      <c r="AU118" s="246" t="s">
        <v>80</v>
      </c>
      <c r="AY118" s="15" t="s">
        <v>203</v>
      </c>
      <c r="BE118" s="247">
        <f>IF(N118="základní",J118,0)</f>
        <v>0</v>
      </c>
      <c r="BF118" s="247">
        <f>IF(N118="snížená",J118,0)</f>
        <v>0</v>
      </c>
      <c r="BG118" s="247">
        <f>IF(N118="zákl. přenesená",J118,0)</f>
        <v>0</v>
      </c>
      <c r="BH118" s="247">
        <f>IF(N118="sníž. přenesená",J118,0)</f>
        <v>0</v>
      </c>
      <c r="BI118" s="247">
        <f>IF(N118="nulová",J118,0)</f>
        <v>0</v>
      </c>
      <c r="BJ118" s="15" t="s">
        <v>80</v>
      </c>
      <c r="BK118" s="247">
        <f>ROUND(I118*H118,2)</f>
        <v>0</v>
      </c>
      <c r="BL118" s="15" t="s">
        <v>209</v>
      </c>
      <c r="BM118" s="246" t="s">
        <v>1463</v>
      </c>
    </row>
    <row r="119" s="2" customFormat="1">
      <c r="A119" s="36"/>
      <c r="B119" s="37"/>
      <c r="C119" s="38"/>
      <c r="D119" s="248" t="s">
        <v>211</v>
      </c>
      <c r="E119" s="38"/>
      <c r="F119" s="249" t="s">
        <v>1384</v>
      </c>
      <c r="G119" s="38"/>
      <c r="H119" s="38"/>
      <c r="I119" s="152"/>
      <c r="J119" s="38"/>
      <c r="K119" s="38"/>
      <c r="L119" s="42"/>
      <c r="M119" s="250"/>
      <c r="N119" s="251"/>
      <c r="O119" s="89"/>
      <c r="P119" s="89"/>
      <c r="Q119" s="89"/>
      <c r="R119" s="89"/>
      <c r="S119" s="89"/>
      <c r="T119" s="90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  <c r="AT119" s="15" t="s">
        <v>211</v>
      </c>
      <c r="AU119" s="15" t="s">
        <v>80</v>
      </c>
    </row>
    <row r="120" s="12" customFormat="1">
      <c r="A120" s="12"/>
      <c r="B120" s="252"/>
      <c r="C120" s="253"/>
      <c r="D120" s="248" t="s">
        <v>213</v>
      </c>
      <c r="E120" s="254" t="s">
        <v>226</v>
      </c>
      <c r="F120" s="255" t="s">
        <v>366</v>
      </c>
      <c r="G120" s="253"/>
      <c r="H120" s="256">
        <v>10</v>
      </c>
      <c r="I120" s="257"/>
      <c r="J120" s="253"/>
      <c r="K120" s="253"/>
      <c r="L120" s="258"/>
      <c r="M120" s="259"/>
      <c r="N120" s="260"/>
      <c r="O120" s="260"/>
      <c r="P120" s="260"/>
      <c r="Q120" s="260"/>
      <c r="R120" s="260"/>
      <c r="S120" s="260"/>
      <c r="T120" s="261"/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T120" s="262" t="s">
        <v>213</v>
      </c>
      <c r="AU120" s="262" t="s">
        <v>80</v>
      </c>
      <c r="AV120" s="12" t="s">
        <v>95</v>
      </c>
      <c r="AW120" s="12" t="s">
        <v>29</v>
      </c>
      <c r="AX120" s="12" t="s">
        <v>80</v>
      </c>
      <c r="AY120" s="262" t="s">
        <v>203</v>
      </c>
    </row>
    <row r="121" s="2" customFormat="1" ht="16.5" customHeight="1">
      <c r="A121" s="36"/>
      <c r="B121" s="37"/>
      <c r="C121" s="236" t="s">
        <v>95</v>
      </c>
      <c r="D121" s="236" t="s">
        <v>204</v>
      </c>
      <c r="E121" s="237" t="s">
        <v>1464</v>
      </c>
      <c r="F121" s="238" t="s">
        <v>1465</v>
      </c>
      <c r="G121" s="239" t="s">
        <v>224</v>
      </c>
      <c r="H121" s="240">
        <v>13</v>
      </c>
      <c r="I121" s="241"/>
      <c r="J121" s="240">
        <f>ROUND(I121*H121,2)</f>
        <v>0</v>
      </c>
      <c r="K121" s="238" t="s">
        <v>208</v>
      </c>
      <c r="L121" s="42"/>
      <c r="M121" s="242" t="s">
        <v>1</v>
      </c>
      <c r="N121" s="243" t="s">
        <v>37</v>
      </c>
      <c r="O121" s="89"/>
      <c r="P121" s="244">
        <f>O121*H121</f>
        <v>0</v>
      </c>
      <c r="Q121" s="244">
        <v>0</v>
      </c>
      <c r="R121" s="244">
        <f>Q121*H121</f>
        <v>0</v>
      </c>
      <c r="S121" s="244">
        <v>0</v>
      </c>
      <c r="T121" s="245">
        <f>S121*H121</f>
        <v>0</v>
      </c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R121" s="246" t="s">
        <v>209</v>
      </c>
      <c r="AT121" s="246" t="s">
        <v>204</v>
      </c>
      <c r="AU121" s="246" t="s">
        <v>80</v>
      </c>
      <c r="AY121" s="15" t="s">
        <v>203</v>
      </c>
      <c r="BE121" s="247">
        <f>IF(N121="základní",J121,0)</f>
        <v>0</v>
      </c>
      <c r="BF121" s="247">
        <f>IF(N121="snížená",J121,0)</f>
        <v>0</v>
      </c>
      <c r="BG121" s="247">
        <f>IF(N121="zákl. přenesená",J121,0)</f>
        <v>0</v>
      </c>
      <c r="BH121" s="247">
        <f>IF(N121="sníž. přenesená",J121,0)</f>
        <v>0</v>
      </c>
      <c r="BI121" s="247">
        <f>IF(N121="nulová",J121,0)</f>
        <v>0</v>
      </c>
      <c r="BJ121" s="15" t="s">
        <v>80</v>
      </c>
      <c r="BK121" s="247">
        <f>ROUND(I121*H121,2)</f>
        <v>0</v>
      </c>
      <c r="BL121" s="15" t="s">
        <v>209</v>
      </c>
      <c r="BM121" s="246" t="s">
        <v>1466</v>
      </c>
    </row>
    <row r="122" s="2" customFormat="1">
      <c r="A122" s="36"/>
      <c r="B122" s="37"/>
      <c r="C122" s="38"/>
      <c r="D122" s="248" t="s">
        <v>211</v>
      </c>
      <c r="E122" s="38"/>
      <c r="F122" s="249" t="s">
        <v>1384</v>
      </c>
      <c r="G122" s="38"/>
      <c r="H122" s="38"/>
      <c r="I122" s="152"/>
      <c r="J122" s="38"/>
      <c r="K122" s="38"/>
      <c r="L122" s="42"/>
      <c r="M122" s="250"/>
      <c r="N122" s="251"/>
      <c r="O122" s="89"/>
      <c r="P122" s="89"/>
      <c r="Q122" s="89"/>
      <c r="R122" s="89"/>
      <c r="S122" s="89"/>
      <c r="T122" s="90"/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T122" s="15" t="s">
        <v>211</v>
      </c>
      <c r="AU122" s="15" t="s">
        <v>80</v>
      </c>
    </row>
    <row r="123" s="12" customFormat="1">
      <c r="A123" s="12"/>
      <c r="B123" s="252"/>
      <c r="C123" s="253"/>
      <c r="D123" s="248" t="s">
        <v>213</v>
      </c>
      <c r="E123" s="254" t="s">
        <v>231</v>
      </c>
      <c r="F123" s="255" t="s">
        <v>387</v>
      </c>
      <c r="G123" s="253"/>
      <c r="H123" s="256">
        <v>13</v>
      </c>
      <c r="I123" s="257"/>
      <c r="J123" s="253"/>
      <c r="K123" s="253"/>
      <c r="L123" s="258"/>
      <c r="M123" s="263"/>
      <c r="N123" s="264"/>
      <c r="O123" s="264"/>
      <c r="P123" s="264"/>
      <c r="Q123" s="264"/>
      <c r="R123" s="264"/>
      <c r="S123" s="264"/>
      <c r="T123" s="265"/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T123" s="262" t="s">
        <v>213</v>
      </c>
      <c r="AU123" s="262" t="s">
        <v>80</v>
      </c>
      <c r="AV123" s="12" t="s">
        <v>95</v>
      </c>
      <c r="AW123" s="12" t="s">
        <v>29</v>
      </c>
      <c r="AX123" s="12" t="s">
        <v>80</v>
      </c>
      <c r="AY123" s="262" t="s">
        <v>203</v>
      </c>
    </row>
    <row r="124" s="2" customFormat="1" ht="6.96" customHeight="1">
      <c r="A124" s="36"/>
      <c r="B124" s="64"/>
      <c r="C124" s="65"/>
      <c r="D124" s="65"/>
      <c r="E124" s="65"/>
      <c r="F124" s="65"/>
      <c r="G124" s="65"/>
      <c r="H124" s="65"/>
      <c r="I124" s="193"/>
      <c r="J124" s="65"/>
      <c r="K124" s="65"/>
      <c r="L124" s="42"/>
      <c r="M124" s="36"/>
      <c r="O124" s="36"/>
      <c r="P124" s="36"/>
      <c r="Q124" s="36"/>
      <c r="R124" s="36"/>
      <c r="S124" s="36"/>
      <c r="T124" s="36"/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</row>
  </sheetData>
  <sheetProtection sheet="1" autoFilter="0" formatColumns="0" formatRows="0" objects="1" scenarios="1" spinCount="100000" saltValue="LIcupSHqSkDpP4e/srff1rSJzGcVozrHHBmjzvodqEaWowzW7i/GuUsLqvkyyibV+Yvruoeg62cd85FSd2r9VQ==" hashValue="ELAJnlhrG6fhxReNL/3avU0ERT/lMz8BCanhWbrMONdXLuvhEay3IWCWV8/NiR5fZwOVW3yPVEhe0yTPCNT3Aw==" algorithmName="SHA-512" password="CC35"/>
  <autoFilter ref="C115:K123"/>
  <mergeCells count="9">
    <mergeCell ref="E7:H7"/>
    <mergeCell ref="E9:H9"/>
    <mergeCell ref="E18:H18"/>
    <mergeCell ref="E27:H27"/>
    <mergeCell ref="E84:H84"/>
    <mergeCell ref="E86:H86"/>
    <mergeCell ref="E106:H106"/>
    <mergeCell ref="E108:H108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style="1" customWidth="1"/>
    <col min="2" max="2" width="1.67" style="1" customWidth="1"/>
    <col min="3" max="3" width="4.17" style="1" customWidth="1"/>
    <col min="4" max="4" width="4.33" style="1" customWidth="1"/>
    <col min="5" max="5" width="17.17" style="1" customWidth="1"/>
    <col min="6" max="6" width="100.83" style="1" customWidth="1"/>
    <col min="7" max="7" width="7" style="1" customWidth="1"/>
    <col min="8" max="8" width="11.5" style="1" customWidth="1"/>
    <col min="9" max="9" width="20.17" style="144" customWidth="1"/>
    <col min="10" max="10" width="20.17" style="1" customWidth="1"/>
    <col min="11" max="11" width="20.17" style="1" customWidth="1"/>
    <col min="12" max="12" width="9.33" style="1" customWidth="1"/>
    <col min="13" max="13" width="10.83" style="1" hidden="1" customWidth="1"/>
    <col min="14" max="14" width="9.33" style="1" hidden="1"/>
    <col min="15" max="15" width="14.17" style="1" hidden="1" customWidth="1"/>
    <col min="16" max="16" width="14.17" style="1" hidden="1" customWidth="1"/>
    <col min="17" max="17" width="14.17" style="1" hidden="1" customWidth="1"/>
    <col min="18" max="18" width="14.17" style="1" hidden="1" customWidth="1"/>
    <col min="19" max="19" width="14.17" style="1" hidden="1" customWidth="1"/>
    <col min="20" max="20" width="14.17" style="1" hidden="1" customWidth="1"/>
    <col min="21" max="21" width="16.33" style="1" hidden="1" customWidth="1"/>
    <col min="22" max="22" width="12.33" style="1" customWidth="1"/>
    <col min="23" max="23" width="16.33" style="1" customWidth="1"/>
    <col min="24" max="24" width="12.33" style="1" customWidth="1"/>
    <col min="25" max="25" width="15" style="1" customWidth="1"/>
    <col min="26" max="26" width="11" style="1" customWidth="1"/>
    <col min="27" max="27" width="15" style="1" customWidth="1"/>
    <col min="28" max="28" width="16.33" style="1" customWidth="1"/>
    <col min="29" max="29" width="11" style="1" customWidth="1"/>
    <col min="30" max="30" width="15" style="1" customWidth="1"/>
    <col min="31" max="31" width="16.33" style="1" customWidth="1"/>
    <col min="44" max="44" width="9.33" style="1" hidden="1"/>
    <col min="45" max="45" width="9.33" style="1" hidden="1"/>
    <col min="46" max="46" width="9.33" style="1" hidden="1"/>
    <col min="47" max="47" width="9.33" style="1" hidden="1"/>
    <col min="48" max="48" width="9.33" style="1" hidden="1"/>
    <col min="49" max="49" width="9.33" style="1" hidden="1"/>
    <col min="50" max="50" width="9.33" style="1" hidden="1"/>
    <col min="51" max="51" width="9.33" style="1" hidden="1"/>
    <col min="52" max="52" width="9.33" style="1" hidden="1"/>
    <col min="53" max="53" width="9.33" style="1" hidden="1"/>
    <col min="54" max="54" width="9.33" style="1" hidden="1"/>
    <col min="55" max="55" width="9.33" style="1" hidden="1"/>
    <col min="56" max="56" width="9.33" style="1" hidden="1"/>
    <col min="57" max="57" width="9.33" style="1" hidden="1"/>
    <col min="58" max="58" width="9.33" style="1" hidden="1"/>
    <col min="59" max="59" width="9.33" style="1" hidden="1"/>
    <col min="60" max="60" width="9.33" style="1" hidden="1"/>
    <col min="61" max="61" width="9.33" style="1" hidden="1"/>
    <col min="62" max="62" width="9.33" style="1" hidden="1"/>
    <col min="63" max="63" width="9.33" style="1" hidden="1"/>
    <col min="64" max="64" width="9.33" style="1" hidden="1"/>
    <col min="65" max="65" width="9.33" style="1" hidden="1"/>
  </cols>
  <sheetData>
    <row r="2" s="1" customFormat="1" ht="36.96" customHeight="1">
      <c r="I2" s="144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159</v>
      </c>
    </row>
    <row r="3" s="1" customFormat="1" ht="6.96" customHeight="1">
      <c r="B3" s="145"/>
      <c r="C3" s="146"/>
      <c r="D3" s="146"/>
      <c r="E3" s="146"/>
      <c r="F3" s="146"/>
      <c r="G3" s="146"/>
      <c r="H3" s="146"/>
      <c r="I3" s="147"/>
      <c r="J3" s="146"/>
      <c r="K3" s="146"/>
      <c r="L3" s="18"/>
      <c r="AT3" s="15" t="s">
        <v>82</v>
      </c>
    </row>
    <row r="4" s="1" customFormat="1" ht="24.96" customHeight="1">
      <c r="B4" s="18"/>
      <c r="D4" s="148" t="s">
        <v>177</v>
      </c>
      <c r="I4" s="144"/>
      <c r="L4" s="18"/>
      <c r="M4" s="149" t="s">
        <v>10</v>
      </c>
      <c r="AT4" s="15" t="s">
        <v>4</v>
      </c>
    </row>
    <row r="5" s="1" customFormat="1" ht="6.96" customHeight="1">
      <c r="B5" s="18"/>
      <c r="I5" s="144"/>
      <c r="L5" s="18"/>
    </row>
    <row r="6" s="1" customFormat="1" ht="12" customHeight="1">
      <c r="B6" s="18"/>
      <c r="D6" s="150" t="s">
        <v>15</v>
      </c>
      <c r="I6" s="144"/>
      <c r="L6" s="18"/>
    </row>
    <row r="7" s="1" customFormat="1" ht="16.5" customHeight="1">
      <c r="B7" s="18"/>
      <c r="E7" s="151" t="str">
        <f>'Rekapitulace stavby'!K6</f>
        <v>,,Úprava projektové dokumentace na stavbu Modernizace silnice II/298 Býšť - hranice kraje, km 9,700</v>
      </c>
      <c r="F7" s="150"/>
      <c r="G7" s="150"/>
      <c r="H7" s="150"/>
      <c r="I7" s="144"/>
      <c r="L7" s="18"/>
    </row>
    <row r="8" s="2" customFormat="1" ht="12" customHeight="1">
      <c r="A8" s="36"/>
      <c r="B8" s="42"/>
      <c r="C8" s="36"/>
      <c r="D8" s="150" t="s">
        <v>178</v>
      </c>
      <c r="E8" s="36"/>
      <c r="F8" s="36"/>
      <c r="G8" s="36"/>
      <c r="H8" s="36"/>
      <c r="I8" s="152"/>
      <c r="J8" s="36"/>
      <c r="K8" s="36"/>
      <c r="L8" s="61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6.5" customHeight="1">
      <c r="A9" s="36"/>
      <c r="B9" s="42"/>
      <c r="C9" s="36"/>
      <c r="D9" s="36"/>
      <c r="E9" s="153" t="s">
        <v>1467</v>
      </c>
      <c r="F9" s="36"/>
      <c r="G9" s="36"/>
      <c r="H9" s="36"/>
      <c r="I9" s="152"/>
      <c r="J9" s="36"/>
      <c r="K9" s="36"/>
      <c r="L9" s="61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42"/>
      <c r="C10" s="36"/>
      <c r="D10" s="36"/>
      <c r="E10" s="36"/>
      <c r="F10" s="36"/>
      <c r="G10" s="36"/>
      <c r="H10" s="36"/>
      <c r="I10" s="152"/>
      <c r="J10" s="36"/>
      <c r="K10" s="36"/>
      <c r="L10" s="61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42"/>
      <c r="C11" s="36"/>
      <c r="D11" s="150" t="s">
        <v>17</v>
      </c>
      <c r="E11" s="36"/>
      <c r="F11" s="139" t="s">
        <v>1</v>
      </c>
      <c r="G11" s="36"/>
      <c r="H11" s="36"/>
      <c r="I11" s="154" t="s">
        <v>18</v>
      </c>
      <c r="J11" s="139" t="s">
        <v>1</v>
      </c>
      <c r="K11" s="36"/>
      <c r="L11" s="61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42"/>
      <c r="C12" s="36"/>
      <c r="D12" s="150" t="s">
        <v>19</v>
      </c>
      <c r="E12" s="36"/>
      <c r="F12" s="139" t="s">
        <v>20</v>
      </c>
      <c r="G12" s="36"/>
      <c r="H12" s="36"/>
      <c r="I12" s="154" t="s">
        <v>21</v>
      </c>
      <c r="J12" s="155" t="str">
        <f>'Rekapitulace stavby'!AN8</f>
        <v>7. 11. 2019</v>
      </c>
      <c r="K12" s="36"/>
      <c r="L12" s="61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21.84" customHeight="1">
      <c r="A13" s="36"/>
      <c r="B13" s="42"/>
      <c r="C13" s="36"/>
      <c r="D13" s="156" t="s">
        <v>180</v>
      </c>
      <c r="E13" s="36"/>
      <c r="F13" s="157" t="s">
        <v>181</v>
      </c>
      <c r="G13" s="36"/>
      <c r="H13" s="36"/>
      <c r="I13" s="158" t="s">
        <v>182</v>
      </c>
      <c r="J13" s="157" t="s">
        <v>183</v>
      </c>
      <c r="K13" s="36"/>
      <c r="L13" s="61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50" t="s">
        <v>23</v>
      </c>
      <c r="E14" s="36"/>
      <c r="F14" s="36"/>
      <c r="G14" s="36"/>
      <c r="H14" s="36"/>
      <c r="I14" s="154" t="s">
        <v>24</v>
      </c>
      <c r="J14" s="139" t="str">
        <f>IF('Rekapitulace stavby'!AN10="","",'Rekapitulace stavby'!AN10)</f>
        <v/>
      </c>
      <c r="K14" s="36"/>
      <c r="L14" s="61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42"/>
      <c r="C15" s="36"/>
      <c r="D15" s="36"/>
      <c r="E15" s="139" t="str">
        <f>IF('Rekapitulace stavby'!E11="","",'Rekapitulace stavby'!E11)</f>
        <v xml:space="preserve"> </v>
      </c>
      <c r="F15" s="36"/>
      <c r="G15" s="36"/>
      <c r="H15" s="36"/>
      <c r="I15" s="154" t="s">
        <v>25</v>
      </c>
      <c r="J15" s="139" t="str">
        <f>IF('Rekapitulace stavby'!AN11="","",'Rekapitulace stavby'!AN11)</f>
        <v/>
      </c>
      <c r="K15" s="36"/>
      <c r="L15" s="61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42"/>
      <c r="C16" s="36"/>
      <c r="D16" s="36"/>
      <c r="E16" s="36"/>
      <c r="F16" s="36"/>
      <c r="G16" s="36"/>
      <c r="H16" s="36"/>
      <c r="I16" s="152"/>
      <c r="J16" s="36"/>
      <c r="K16" s="36"/>
      <c r="L16" s="61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42"/>
      <c r="C17" s="36"/>
      <c r="D17" s="150" t="s">
        <v>26</v>
      </c>
      <c r="E17" s="36"/>
      <c r="F17" s="36"/>
      <c r="G17" s="36"/>
      <c r="H17" s="36"/>
      <c r="I17" s="154" t="s">
        <v>24</v>
      </c>
      <c r="J17" s="31" t="str">
        <f>'Rekapitulace stavby'!AN13</f>
        <v>Vyplň údaj</v>
      </c>
      <c r="K17" s="36"/>
      <c r="L17" s="61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42"/>
      <c r="C18" s="36"/>
      <c r="D18" s="36"/>
      <c r="E18" s="31" t="str">
        <f>'Rekapitulace stavby'!E14</f>
        <v>Vyplň údaj</v>
      </c>
      <c r="F18" s="139"/>
      <c r="G18" s="139"/>
      <c r="H18" s="139"/>
      <c r="I18" s="154" t="s">
        <v>25</v>
      </c>
      <c r="J18" s="31" t="str">
        <f>'Rekapitulace stavby'!AN14</f>
        <v>Vyplň údaj</v>
      </c>
      <c r="K18" s="36"/>
      <c r="L18" s="61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42"/>
      <c r="C19" s="36"/>
      <c r="D19" s="36"/>
      <c r="E19" s="36"/>
      <c r="F19" s="36"/>
      <c r="G19" s="36"/>
      <c r="H19" s="36"/>
      <c r="I19" s="152"/>
      <c r="J19" s="36"/>
      <c r="K19" s="36"/>
      <c r="L19" s="61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42"/>
      <c r="C20" s="36"/>
      <c r="D20" s="150" t="s">
        <v>28</v>
      </c>
      <c r="E20" s="36"/>
      <c r="F20" s="36"/>
      <c r="G20" s="36"/>
      <c r="H20" s="36"/>
      <c r="I20" s="154" t="s">
        <v>24</v>
      </c>
      <c r="J20" s="139" t="str">
        <f>IF('Rekapitulace stavby'!AN16="","",'Rekapitulace stavby'!AN16)</f>
        <v/>
      </c>
      <c r="K20" s="36"/>
      <c r="L20" s="61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42"/>
      <c r="C21" s="36"/>
      <c r="D21" s="36"/>
      <c r="E21" s="139" t="str">
        <f>IF('Rekapitulace stavby'!E17="","",'Rekapitulace stavby'!E17)</f>
        <v xml:space="preserve"> </v>
      </c>
      <c r="F21" s="36"/>
      <c r="G21" s="36"/>
      <c r="H21" s="36"/>
      <c r="I21" s="154" t="s">
        <v>25</v>
      </c>
      <c r="J21" s="139" t="str">
        <f>IF('Rekapitulace stavby'!AN17="","",'Rekapitulace stavby'!AN17)</f>
        <v/>
      </c>
      <c r="K21" s="36"/>
      <c r="L21" s="61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42"/>
      <c r="C22" s="36"/>
      <c r="D22" s="36"/>
      <c r="E22" s="36"/>
      <c r="F22" s="36"/>
      <c r="G22" s="36"/>
      <c r="H22" s="36"/>
      <c r="I22" s="152"/>
      <c r="J22" s="36"/>
      <c r="K22" s="36"/>
      <c r="L22" s="61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42"/>
      <c r="C23" s="36"/>
      <c r="D23" s="150" t="s">
        <v>30</v>
      </c>
      <c r="E23" s="36"/>
      <c r="F23" s="36"/>
      <c r="G23" s="36"/>
      <c r="H23" s="36"/>
      <c r="I23" s="154" t="s">
        <v>24</v>
      </c>
      <c r="J23" s="139" t="str">
        <f>IF('Rekapitulace stavby'!AN19="","",'Rekapitulace stavby'!AN19)</f>
        <v/>
      </c>
      <c r="K23" s="36"/>
      <c r="L23" s="61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42"/>
      <c r="C24" s="36"/>
      <c r="D24" s="36"/>
      <c r="E24" s="139" t="str">
        <f>IF('Rekapitulace stavby'!E20="","",'Rekapitulace stavby'!E20)</f>
        <v xml:space="preserve"> </v>
      </c>
      <c r="F24" s="36"/>
      <c r="G24" s="36"/>
      <c r="H24" s="36"/>
      <c r="I24" s="154" t="s">
        <v>25</v>
      </c>
      <c r="J24" s="139" t="str">
        <f>IF('Rekapitulace stavby'!AN20="","",'Rekapitulace stavby'!AN20)</f>
        <v/>
      </c>
      <c r="K24" s="36"/>
      <c r="L24" s="61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42"/>
      <c r="C25" s="36"/>
      <c r="D25" s="36"/>
      <c r="E25" s="36"/>
      <c r="F25" s="36"/>
      <c r="G25" s="36"/>
      <c r="H25" s="36"/>
      <c r="I25" s="152"/>
      <c r="J25" s="36"/>
      <c r="K25" s="36"/>
      <c r="L25" s="61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42"/>
      <c r="C26" s="36"/>
      <c r="D26" s="150" t="s">
        <v>31</v>
      </c>
      <c r="E26" s="36"/>
      <c r="F26" s="36"/>
      <c r="G26" s="36"/>
      <c r="H26" s="36"/>
      <c r="I26" s="152"/>
      <c r="J26" s="36"/>
      <c r="K26" s="36"/>
      <c r="L26" s="61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16.5" customHeight="1">
      <c r="A27" s="159"/>
      <c r="B27" s="160"/>
      <c r="C27" s="159"/>
      <c r="D27" s="159"/>
      <c r="E27" s="161" t="s">
        <v>1</v>
      </c>
      <c r="F27" s="161"/>
      <c r="G27" s="161"/>
      <c r="H27" s="161"/>
      <c r="I27" s="162"/>
      <c r="J27" s="159"/>
      <c r="K27" s="159"/>
      <c r="L27" s="163"/>
      <c r="S27" s="159"/>
      <c r="T27" s="159"/>
      <c r="U27" s="159"/>
      <c r="V27" s="159"/>
      <c r="W27" s="159"/>
      <c r="X27" s="159"/>
      <c r="Y27" s="159"/>
      <c r="Z27" s="159"/>
      <c r="AA27" s="159"/>
      <c r="AB27" s="159"/>
      <c r="AC27" s="159"/>
      <c r="AD27" s="159"/>
      <c r="AE27" s="159"/>
    </row>
    <row r="28" s="2" customFormat="1" ht="6.96" customHeight="1">
      <c r="A28" s="36"/>
      <c r="B28" s="42"/>
      <c r="C28" s="36"/>
      <c r="D28" s="36"/>
      <c r="E28" s="36"/>
      <c r="F28" s="36"/>
      <c r="G28" s="36"/>
      <c r="H28" s="36"/>
      <c r="I28" s="152"/>
      <c r="J28" s="36"/>
      <c r="K28" s="36"/>
      <c r="L28" s="61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42"/>
      <c r="C29" s="36"/>
      <c r="D29" s="164"/>
      <c r="E29" s="164"/>
      <c r="F29" s="164"/>
      <c r="G29" s="164"/>
      <c r="H29" s="164"/>
      <c r="I29" s="165"/>
      <c r="J29" s="164"/>
      <c r="K29" s="164"/>
      <c r="L29" s="61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25.44" customHeight="1">
      <c r="A30" s="36"/>
      <c r="B30" s="42"/>
      <c r="C30" s="36"/>
      <c r="D30" s="166" t="s">
        <v>32</v>
      </c>
      <c r="E30" s="36"/>
      <c r="F30" s="36"/>
      <c r="G30" s="36"/>
      <c r="H30" s="36"/>
      <c r="I30" s="152"/>
      <c r="J30" s="167">
        <f>ROUND(J116, 2)</f>
        <v>0</v>
      </c>
      <c r="K30" s="36"/>
      <c r="L30" s="61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64"/>
      <c r="E31" s="164"/>
      <c r="F31" s="164"/>
      <c r="G31" s="164"/>
      <c r="H31" s="164"/>
      <c r="I31" s="165"/>
      <c r="J31" s="164"/>
      <c r="K31" s="164"/>
      <c r="L31" s="61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42"/>
      <c r="C32" s="36"/>
      <c r="D32" s="36"/>
      <c r="E32" s="36"/>
      <c r="F32" s="168" t="s">
        <v>34</v>
      </c>
      <c r="G32" s="36"/>
      <c r="H32" s="36"/>
      <c r="I32" s="169" t="s">
        <v>33</v>
      </c>
      <c r="J32" s="168" t="s">
        <v>35</v>
      </c>
      <c r="K32" s="36"/>
      <c r="L32" s="61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14.4" customHeight="1">
      <c r="A33" s="36"/>
      <c r="B33" s="42"/>
      <c r="C33" s="36"/>
      <c r="D33" s="170" t="s">
        <v>36</v>
      </c>
      <c r="E33" s="150" t="s">
        <v>37</v>
      </c>
      <c r="F33" s="171">
        <f>ROUND((SUM(BE116:BE123)),  2)</f>
        <v>0</v>
      </c>
      <c r="G33" s="36"/>
      <c r="H33" s="36"/>
      <c r="I33" s="172">
        <v>0.20999999999999999</v>
      </c>
      <c r="J33" s="171">
        <f>ROUND(((SUM(BE116:BE123))*I33),  2)</f>
        <v>0</v>
      </c>
      <c r="K33" s="36"/>
      <c r="L33" s="61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150" t="s">
        <v>38</v>
      </c>
      <c r="F34" s="171">
        <f>ROUND((SUM(BF116:BF123)),  2)</f>
        <v>0</v>
      </c>
      <c r="G34" s="36"/>
      <c r="H34" s="36"/>
      <c r="I34" s="172">
        <v>0.14999999999999999</v>
      </c>
      <c r="J34" s="171">
        <f>ROUND(((SUM(BF116:BF123))*I34),  2)</f>
        <v>0</v>
      </c>
      <c r="K34" s="36"/>
      <c r="L34" s="61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42"/>
      <c r="C35" s="36"/>
      <c r="D35" s="36"/>
      <c r="E35" s="150" t="s">
        <v>39</v>
      </c>
      <c r="F35" s="171">
        <f>ROUND((SUM(BG116:BG123)),  2)</f>
        <v>0</v>
      </c>
      <c r="G35" s="36"/>
      <c r="H35" s="36"/>
      <c r="I35" s="172">
        <v>0.20999999999999999</v>
      </c>
      <c r="J35" s="171">
        <f>0</f>
        <v>0</v>
      </c>
      <c r="K35" s="36"/>
      <c r="L35" s="61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42"/>
      <c r="C36" s="36"/>
      <c r="D36" s="36"/>
      <c r="E36" s="150" t="s">
        <v>40</v>
      </c>
      <c r="F36" s="171">
        <f>ROUND((SUM(BH116:BH123)),  2)</f>
        <v>0</v>
      </c>
      <c r="G36" s="36"/>
      <c r="H36" s="36"/>
      <c r="I36" s="172">
        <v>0.14999999999999999</v>
      </c>
      <c r="J36" s="171">
        <f>0</f>
        <v>0</v>
      </c>
      <c r="K36" s="36"/>
      <c r="L36" s="61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50" t="s">
        <v>41</v>
      </c>
      <c r="F37" s="171">
        <f>ROUND((SUM(BI116:BI123)),  2)</f>
        <v>0</v>
      </c>
      <c r="G37" s="36"/>
      <c r="H37" s="36"/>
      <c r="I37" s="172">
        <v>0</v>
      </c>
      <c r="J37" s="171">
        <f>0</f>
        <v>0</v>
      </c>
      <c r="K37" s="36"/>
      <c r="L37" s="61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6.96" customHeight="1">
      <c r="A38" s="36"/>
      <c r="B38" s="42"/>
      <c r="C38" s="36"/>
      <c r="D38" s="36"/>
      <c r="E38" s="36"/>
      <c r="F38" s="36"/>
      <c r="G38" s="36"/>
      <c r="H38" s="36"/>
      <c r="I38" s="152"/>
      <c r="J38" s="36"/>
      <c r="K38" s="36"/>
      <c r="L38" s="61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2" customFormat="1" ht="25.44" customHeight="1">
      <c r="A39" s="36"/>
      <c r="B39" s="42"/>
      <c r="C39" s="173"/>
      <c r="D39" s="174" t="s">
        <v>42</v>
      </c>
      <c r="E39" s="175"/>
      <c r="F39" s="175"/>
      <c r="G39" s="176" t="s">
        <v>43</v>
      </c>
      <c r="H39" s="177" t="s">
        <v>44</v>
      </c>
      <c r="I39" s="178"/>
      <c r="J39" s="179">
        <f>SUM(J30:J37)</f>
        <v>0</v>
      </c>
      <c r="K39" s="180"/>
      <c r="L39" s="61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14.4" customHeight="1">
      <c r="A40" s="36"/>
      <c r="B40" s="42"/>
      <c r="C40" s="36"/>
      <c r="D40" s="36"/>
      <c r="E40" s="36"/>
      <c r="F40" s="36"/>
      <c r="G40" s="36"/>
      <c r="H40" s="36"/>
      <c r="I40" s="152"/>
      <c r="J40" s="36"/>
      <c r="K40" s="36"/>
      <c r="L40" s="61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1" customFormat="1" ht="14.4" customHeight="1">
      <c r="B41" s="18"/>
      <c r="I41" s="144"/>
      <c r="L41" s="18"/>
    </row>
    <row r="42" s="1" customFormat="1" ht="14.4" customHeight="1">
      <c r="B42" s="18"/>
      <c r="I42" s="144"/>
      <c r="L42" s="18"/>
    </row>
    <row r="43" s="1" customFormat="1" ht="14.4" customHeight="1">
      <c r="B43" s="18"/>
      <c r="I43" s="144"/>
      <c r="L43" s="18"/>
    </row>
    <row r="44" s="1" customFormat="1" ht="14.4" customHeight="1">
      <c r="B44" s="18"/>
      <c r="I44" s="144"/>
      <c r="L44" s="18"/>
    </row>
    <row r="45" s="1" customFormat="1" ht="14.4" customHeight="1">
      <c r="B45" s="18"/>
      <c r="I45" s="144"/>
      <c r="L45" s="18"/>
    </row>
    <row r="46" s="1" customFormat="1" ht="14.4" customHeight="1">
      <c r="B46" s="18"/>
      <c r="I46" s="144"/>
      <c r="L46" s="18"/>
    </row>
    <row r="47" s="1" customFormat="1" ht="14.4" customHeight="1">
      <c r="B47" s="18"/>
      <c r="I47" s="144"/>
      <c r="L47" s="18"/>
    </row>
    <row r="48" s="1" customFormat="1" ht="14.4" customHeight="1">
      <c r="B48" s="18"/>
      <c r="I48" s="144"/>
      <c r="L48" s="18"/>
    </row>
    <row r="49" s="2" customFormat="1" ht="14.4" customHeight="1">
      <c r="B49" s="61"/>
      <c r="D49" s="181" t="s">
        <v>45</v>
      </c>
      <c r="E49" s="182"/>
      <c r="F49" s="182"/>
      <c r="G49" s="181" t="s">
        <v>46</v>
      </c>
      <c r="H49" s="182"/>
      <c r="I49" s="183"/>
      <c r="J49" s="182"/>
      <c r="K49" s="182"/>
      <c r="L49" s="61"/>
    </row>
    <row r="50">
      <c r="B50" s="18"/>
      <c r="L50" s="18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 s="2" customFormat="1">
      <c r="A60" s="36"/>
      <c r="B60" s="42"/>
      <c r="C60" s="36"/>
      <c r="D60" s="184" t="s">
        <v>47</v>
      </c>
      <c r="E60" s="185"/>
      <c r="F60" s="186" t="s">
        <v>48</v>
      </c>
      <c r="G60" s="184" t="s">
        <v>47</v>
      </c>
      <c r="H60" s="185"/>
      <c r="I60" s="187"/>
      <c r="J60" s="188" t="s">
        <v>48</v>
      </c>
      <c r="K60" s="185"/>
      <c r="L60" s="61"/>
      <c r="S60" s="36"/>
      <c r="T60" s="36"/>
      <c r="U60" s="36"/>
      <c r="V60" s="36"/>
      <c r="W60" s="36"/>
      <c r="X60" s="36"/>
      <c r="Y60" s="36"/>
      <c r="Z60" s="36"/>
      <c r="AA60" s="36"/>
      <c r="AB60" s="36"/>
      <c r="AC60" s="36"/>
      <c r="AD60" s="36"/>
      <c r="AE60" s="36"/>
    </row>
    <row r="61">
      <c r="B61" s="18"/>
      <c r="L61" s="18"/>
    </row>
    <row r="62">
      <c r="B62" s="18"/>
      <c r="L62" s="18"/>
    </row>
    <row r="63">
      <c r="B63" s="18"/>
      <c r="L63" s="18"/>
    </row>
    <row r="64" s="2" customFormat="1">
      <c r="A64" s="36"/>
      <c r="B64" s="42"/>
      <c r="C64" s="36"/>
      <c r="D64" s="181" t="s">
        <v>49</v>
      </c>
      <c r="E64" s="189"/>
      <c r="F64" s="189"/>
      <c r="G64" s="181" t="s">
        <v>50</v>
      </c>
      <c r="H64" s="189"/>
      <c r="I64" s="190"/>
      <c r="J64" s="189"/>
      <c r="K64" s="189"/>
      <c r="L64" s="61"/>
      <c r="S64" s="36"/>
      <c r="T64" s="36"/>
      <c r="U64" s="36"/>
      <c r="V64" s="36"/>
      <c r="W64" s="36"/>
      <c r="X64" s="36"/>
      <c r="Y64" s="36"/>
      <c r="Z64" s="36"/>
      <c r="AA64" s="36"/>
      <c r="AB64" s="36"/>
      <c r="AC64" s="36"/>
      <c r="AD64" s="36"/>
      <c r="AE64" s="36"/>
    </row>
    <row r="65">
      <c r="B65" s="18"/>
      <c r="L65" s="18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 s="2" customFormat="1">
      <c r="A75" s="36"/>
      <c r="B75" s="42"/>
      <c r="C75" s="36"/>
      <c r="D75" s="184" t="s">
        <v>47</v>
      </c>
      <c r="E75" s="185"/>
      <c r="F75" s="186" t="s">
        <v>48</v>
      </c>
      <c r="G75" s="184" t="s">
        <v>47</v>
      </c>
      <c r="H75" s="185"/>
      <c r="I75" s="187"/>
      <c r="J75" s="188" t="s">
        <v>48</v>
      </c>
      <c r="K75" s="185"/>
      <c r="L75" s="61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="2" customFormat="1" ht="14.4" customHeight="1">
      <c r="A76" s="36"/>
      <c r="B76" s="191"/>
      <c r="C76" s="192"/>
      <c r="D76" s="192"/>
      <c r="E76" s="192"/>
      <c r="F76" s="192"/>
      <c r="G76" s="192"/>
      <c r="H76" s="192"/>
      <c r="I76" s="193"/>
      <c r="J76" s="192"/>
      <c r="K76" s="192"/>
      <c r="L76" s="61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80" s="2" customFormat="1" ht="6.96" customHeight="1">
      <c r="A80" s="36"/>
      <c r="B80" s="194"/>
      <c r="C80" s="195"/>
      <c r="D80" s="195"/>
      <c r="E80" s="195"/>
      <c r="F80" s="195"/>
      <c r="G80" s="195"/>
      <c r="H80" s="195"/>
      <c r="I80" s="196"/>
      <c r="J80" s="195"/>
      <c r="K80" s="195"/>
      <c r="L80" s="61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="2" customFormat="1" ht="24.96" customHeight="1">
      <c r="A81" s="36"/>
      <c r="B81" s="37"/>
      <c r="C81" s="21" t="s">
        <v>184</v>
      </c>
      <c r="D81" s="38"/>
      <c r="E81" s="38"/>
      <c r="F81" s="38"/>
      <c r="G81" s="38"/>
      <c r="H81" s="38"/>
      <c r="I81" s="152"/>
      <c r="J81" s="38"/>
      <c r="K81" s="38"/>
      <c r="L81" s="61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6.96" customHeight="1">
      <c r="A82" s="36"/>
      <c r="B82" s="37"/>
      <c r="C82" s="38"/>
      <c r="D82" s="38"/>
      <c r="E82" s="38"/>
      <c r="F82" s="38"/>
      <c r="G82" s="38"/>
      <c r="H82" s="38"/>
      <c r="I82" s="152"/>
      <c r="J82" s="38"/>
      <c r="K82" s="38"/>
      <c r="L82" s="61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12" customHeight="1">
      <c r="A83" s="36"/>
      <c r="B83" s="37"/>
      <c r="C83" s="30" t="s">
        <v>15</v>
      </c>
      <c r="D83" s="38"/>
      <c r="E83" s="38"/>
      <c r="F83" s="38"/>
      <c r="G83" s="38"/>
      <c r="H83" s="38"/>
      <c r="I83" s="152"/>
      <c r="J83" s="38"/>
      <c r="K83" s="38"/>
      <c r="L83" s="61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6.5" customHeight="1">
      <c r="A84" s="36"/>
      <c r="B84" s="37"/>
      <c r="C84" s="38"/>
      <c r="D84" s="38"/>
      <c r="E84" s="197" t="str">
        <f>E7</f>
        <v>,,Úprava projektové dokumentace na stavbu Modernizace silnice II/298 Býšť - hranice kraje, km 9,700</v>
      </c>
      <c r="F84" s="30"/>
      <c r="G84" s="30"/>
      <c r="H84" s="30"/>
      <c r="I84" s="152"/>
      <c r="J84" s="38"/>
      <c r="K84" s="38"/>
      <c r="L84" s="61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12" customHeight="1">
      <c r="A85" s="36"/>
      <c r="B85" s="37"/>
      <c r="C85" s="30" t="s">
        <v>178</v>
      </c>
      <c r="D85" s="38"/>
      <c r="E85" s="38"/>
      <c r="F85" s="38"/>
      <c r="G85" s="38"/>
      <c r="H85" s="38"/>
      <c r="I85" s="152"/>
      <c r="J85" s="38"/>
      <c r="K85" s="38"/>
      <c r="L85" s="61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2" customFormat="1" ht="16.5" customHeight="1">
      <c r="A86" s="36"/>
      <c r="B86" s="37"/>
      <c r="C86" s="38"/>
      <c r="D86" s="38"/>
      <c r="E86" s="74" t="str">
        <f>E9</f>
        <v>SO 312 - Rektifikace povrchových znaků VAK – Bělečko - způsobilé výdaje na hlavní aktivitu projektu</v>
      </c>
      <c r="F86" s="38"/>
      <c r="G86" s="38"/>
      <c r="H86" s="38"/>
      <c r="I86" s="152"/>
      <c r="J86" s="38"/>
      <c r="K86" s="38"/>
      <c r="L86" s="61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="2" customFormat="1" ht="6.96" customHeight="1">
      <c r="A87" s="36"/>
      <c r="B87" s="37"/>
      <c r="C87" s="38"/>
      <c r="D87" s="38"/>
      <c r="E87" s="38"/>
      <c r="F87" s="38"/>
      <c r="G87" s="38"/>
      <c r="H87" s="38"/>
      <c r="I87" s="152"/>
      <c r="J87" s="38"/>
      <c r="K87" s="38"/>
      <c r="L87" s="61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2" customFormat="1" ht="12" customHeight="1">
      <c r="A88" s="36"/>
      <c r="B88" s="37"/>
      <c r="C88" s="30" t="s">
        <v>19</v>
      </c>
      <c r="D88" s="38"/>
      <c r="E88" s="38"/>
      <c r="F88" s="25" t="str">
        <f>F12</f>
        <v xml:space="preserve"> </v>
      </c>
      <c r="G88" s="38"/>
      <c r="H88" s="38"/>
      <c r="I88" s="154" t="s">
        <v>21</v>
      </c>
      <c r="J88" s="77" t="str">
        <f>IF(J12="","",J12)</f>
        <v>7. 11. 2019</v>
      </c>
      <c r="K88" s="38"/>
      <c r="L88" s="61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="2" customFormat="1" ht="6.96" customHeight="1">
      <c r="A89" s="36"/>
      <c r="B89" s="37"/>
      <c r="C89" s="38"/>
      <c r="D89" s="38"/>
      <c r="E89" s="38"/>
      <c r="F89" s="38"/>
      <c r="G89" s="38"/>
      <c r="H89" s="38"/>
      <c r="I89" s="152"/>
      <c r="J89" s="38"/>
      <c r="K89" s="38"/>
      <c r="L89" s="61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="2" customFormat="1" ht="15.15" customHeight="1">
      <c r="A90" s="36"/>
      <c r="B90" s="37"/>
      <c r="C90" s="30" t="s">
        <v>23</v>
      </c>
      <c r="D90" s="38"/>
      <c r="E90" s="38"/>
      <c r="F90" s="25" t="str">
        <f>E15</f>
        <v xml:space="preserve"> </v>
      </c>
      <c r="G90" s="38"/>
      <c r="H90" s="38"/>
      <c r="I90" s="154" t="s">
        <v>28</v>
      </c>
      <c r="J90" s="34" t="str">
        <f>E21</f>
        <v xml:space="preserve"> </v>
      </c>
      <c r="K90" s="38"/>
      <c r="L90" s="61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="2" customFormat="1" ht="15.15" customHeight="1">
      <c r="A91" s="36"/>
      <c r="B91" s="37"/>
      <c r="C91" s="30" t="s">
        <v>26</v>
      </c>
      <c r="D91" s="38"/>
      <c r="E91" s="38"/>
      <c r="F91" s="25" t="str">
        <f>IF(E18="","",E18)</f>
        <v>Vyplň údaj</v>
      </c>
      <c r="G91" s="38"/>
      <c r="H91" s="38"/>
      <c r="I91" s="154" t="s">
        <v>30</v>
      </c>
      <c r="J91" s="34" t="str">
        <f>E24</f>
        <v xml:space="preserve"> </v>
      </c>
      <c r="K91" s="38"/>
      <c r="L91" s="61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="2" customFormat="1" ht="10.32" customHeight="1">
      <c r="A92" s="36"/>
      <c r="B92" s="37"/>
      <c r="C92" s="38"/>
      <c r="D92" s="38"/>
      <c r="E92" s="38"/>
      <c r="F92" s="38"/>
      <c r="G92" s="38"/>
      <c r="H92" s="38"/>
      <c r="I92" s="152"/>
      <c r="J92" s="38"/>
      <c r="K92" s="38"/>
      <c r="L92" s="61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="2" customFormat="1" ht="29.28" customHeight="1">
      <c r="A93" s="36"/>
      <c r="B93" s="37"/>
      <c r="C93" s="198" t="s">
        <v>185</v>
      </c>
      <c r="D93" s="199"/>
      <c r="E93" s="199"/>
      <c r="F93" s="199"/>
      <c r="G93" s="199"/>
      <c r="H93" s="199"/>
      <c r="I93" s="200"/>
      <c r="J93" s="201" t="s">
        <v>186</v>
      </c>
      <c r="K93" s="199"/>
      <c r="L93" s="61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="2" customFormat="1" ht="10.32" customHeight="1">
      <c r="A94" s="36"/>
      <c r="B94" s="37"/>
      <c r="C94" s="38"/>
      <c r="D94" s="38"/>
      <c r="E94" s="38"/>
      <c r="F94" s="38"/>
      <c r="G94" s="38"/>
      <c r="H94" s="38"/>
      <c r="I94" s="152"/>
      <c r="J94" s="38"/>
      <c r="K94" s="38"/>
      <c r="L94" s="61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="2" customFormat="1" ht="22.8" customHeight="1">
      <c r="A95" s="36"/>
      <c r="B95" s="37"/>
      <c r="C95" s="202" t="s">
        <v>187</v>
      </c>
      <c r="D95" s="38"/>
      <c r="E95" s="38"/>
      <c r="F95" s="38"/>
      <c r="G95" s="38"/>
      <c r="H95" s="38"/>
      <c r="I95" s="152"/>
      <c r="J95" s="108">
        <f>J116</f>
        <v>0</v>
      </c>
      <c r="K95" s="38"/>
      <c r="L95" s="61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  <c r="AU95" s="15" t="s">
        <v>82</v>
      </c>
    </row>
    <row r="96" s="9" customFormat="1" ht="24.96" customHeight="1">
      <c r="A96" s="9"/>
      <c r="B96" s="203"/>
      <c r="C96" s="204"/>
      <c r="D96" s="205" t="s">
        <v>491</v>
      </c>
      <c r="E96" s="206"/>
      <c r="F96" s="206"/>
      <c r="G96" s="206"/>
      <c r="H96" s="206"/>
      <c r="I96" s="207"/>
      <c r="J96" s="208">
        <f>J117</f>
        <v>0</v>
      </c>
      <c r="K96" s="204"/>
      <c r="L96" s="209"/>
      <c r="S96" s="9"/>
      <c r="T96" s="9"/>
      <c r="U96" s="9"/>
      <c r="V96" s="9"/>
      <c r="W96" s="9"/>
      <c r="X96" s="9"/>
      <c r="Y96" s="9"/>
      <c r="Z96" s="9"/>
      <c r="AA96" s="9"/>
      <c r="AB96" s="9"/>
      <c r="AC96" s="9"/>
      <c r="AD96" s="9"/>
      <c r="AE96" s="9"/>
    </row>
    <row r="97" s="2" customFormat="1" ht="21.84" customHeight="1">
      <c r="A97" s="36"/>
      <c r="B97" s="37"/>
      <c r="C97" s="38"/>
      <c r="D97" s="38"/>
      <c r="E97" s="38"/>
      <c r="F97" s="38"/>
      <c r="G97" s="38"/>
      <c r="H97" s="38"/>
      <c r="I97" s="152"/>
      <c r="J97" s="38"/>
      <c r="K97" s="38"/>
      <c r="L97" s="61"/>
      <c r="S97" s="36"/>
      <c r="T97" s="36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</row>
    <row r="98" s="2" customFormat="1" ht="6.96" customHeight="1">
      <c r="A98" s="36"/>
      <c r="B98" s="64"/>
      <c r="C98" s="65"/>
      <c r="D98" s="65"/>
      <c r="E98" s="65"/>
      <c r="F98" s="65"/>
      <c r="G98" s="65"/>
      <c r="H98" s="65"/>
      <c r="I98" s="193"/>
      <c r="J98" s="65"/>
      <c r="K98" s="65"/>
      <c r="L98" s="61"/>
      <c r="S98" s="36"/>
      <c r="T98" s="36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</row>
    <row r="102" s="2" customFormat="1" ht="6.96" customHeight="1">
      <c r="A102" s="36"/>
      <c r="B102" s="66"/>
      <c r="C102" s="67"/>
      <c r="D102" s="67"/>
      <c r="E102" s="67"/>
      <c r="F102" s="67"/>
      <c r="G102" s="67"/>
      <c r="H102" s="67"/>
      <c r="I102" s="196"/>
      <c r="J102" s="67"/>
      <c r="K102" s="67"/>
      <c r="L102" s="61"/>
      <c r="S102" s="36"/>
      <c r="T102" s="36"/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</row>
    <row r="103" s="2" customFormat="1" ht="24.96" customHeight="1">
      <c r="A103" s="36"/>
      <c r="B103" s="37"/>
      <c r="C103" s="21" t="s">
        <v>189</v>
      </c>
      <c r="D103" s="38"/>
      <c r="E103" s="38"/>
      <c r="F103" s="38"/>
      <c r="G103" s="38"/>
      <c r="H103" s="38"/>
      <c r="I103" s="152"/>
      <c r="J103" s="38"/>
      <c r="K103" s="38"/>
      <c r="L103" s="61"/>
      <c r="S103" s="36"/>
      <c r="T103" s="36"/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</row>
    <row r="104" s="2" customFormat="1" ht="6.96" customHeight="1">
      <c r="A104" s="36"/>
      <c r="B104" s="37"/>
      <c r="C104" s="38"/>
      <c r="D104" s="38"/>
      <c r="E104" s="38"/>
      <c r="F104" s="38"/>
      <c r="G104" s="38"/>
      <c r="H104" s="38"/>
      <c r="I104" s="152"/>
      <c r="J104" s="38"/>
      <c r="K104" s="38"/>
      <c r="L104" s="61"/>
      <c r="S104" s="36"/>
      <c r="T104" s="36"/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</row>
    <row r="105" s="2" customFormat="1" ht="12" customHeight="1">
      <c r="A105" s="36"/>
      <c r="B105" s="37"/>
      <c r="C105" s="30" t="s">
        <v>15</v>
      </c>
      <c r="D105" s="38"/>
      <c r="E105" s="38"/>
      <c r="F105" s="38"/>
      <c r="G105" s="38"/>
      <c r="H105" s="38"/>
      <c r="I105" s="152"/>
      <c r="J105" s="38"/>
      <c r="K105" s="38"/>
      <c r="L105" s="61"/>
      <c r="S105" s="36"/>
      <c r="T105" s="36"/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</row>
    <row r="106" s="2" customFormat="1" ht="16.5" customHeight="1">
      <c r="A106" s="36"/>
      <c r="B106" s="37"/>
      <c r="C106" s="38"/>
      <c r="D106" s="38"/>
      <c r="E106" s="197" t="str">
        <f>E7</f>
        <v>,,Úprava projektové dokumentace na stavbu Modernizace silnice II/298 Býšť - hranice kraje, km 9,700</v>
      </c>
      <c r="F106" s="30"/>
      <c r="G106" s="30"/>
      <c r="H106" s="30"/>
      <c r="I106" s="152"/>
      <c r="J106" s="38"/>
      <c r="K106" s="38"/>
      <c r="L106" s="61"/>
      <c r="S106" s="36"/>
      <c r="T106" s="36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</row>
    <row r="107" s="2" customFormat="1" ht="12" customHeight="1">
      <c r="A107" s="36"/>
      <c r="B107" s="37"/>
      <c r="C107" s="30" t="s">
        <v>178</v>
      </c>
      <c r="D107" s="38"/>
      <c r="E107" s="38"/>
      <c r="F107" s="38"/>
      <c r="G107" s="38"/>
      <c r="H107" s="38"/>
      <c r="I107" s="152"/>
      <c r="J107" s="38"/>
      <c r="K107" s="38"/>
      <c r="L107" s="61"/>
      <c r="S107" s="36"/>
      <c r="T107" s="36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</row>
    <row r="108" s="2" customFormat="1" ht="16.5" customHeight="1">
      <c r="A108" s="36"/>
      <c r="B108" s="37"/>
      <c r="C108" s="38"/>
      <c r="D108" s="38"/>
      <c r="E108" s="74" t="str">
        <f>E9</f>
        <v>SO 312 - Rektifikace povrchových znaků VAK – Bělečko - způsobilé výdaje na hlavní aktivitu projektu</v>
      </c>
      <c r="F108" s="38"/>
      <c r="G108" s="38"/>
      <c r="H108" s="38"/>
      <c r="I108" s="152"/>
      <c r="J108" s="38"/>
      <c r="K108" s="38"/>
      <c r="L108" s="61"/>
      <c r="S108" s="36"/>
      <c r="T108" s="36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</row>
    <row r="109" s="2" customFormat="1" ht="6.96" customHeight="1">
      <c r="A109" s="36"/>
      <c r="B109" s="37"/>
      <c r="C109" s="38"/>
      <c r="D109" s="38"/>
      <c r="E109" s="38"/>
      <c r="F109" s="38"/>
      <c r="G109" s="38"/>
      <c r="H109" s="38"/>
      <c r="I109" s="152"/>
      <c r="J109" s="38"/>
      <c r="K109" s="38"/>
      <c r="L109" s="61"/>
      <c r="S109" s="36"/>
      <c r="T109" s="36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</row>
    <row r="110" s="2" customFormat="1" ht="12" customHeight="1">
      <c r="A110" s="36"/>
      <c r="B110" s="37"/>
      <c r="C110" s="30" t="s">
        <v>19</v>
      </c>
      <c r="D110" s="38"/>
      <c r="E110" s="38"/>
      <c r="F110" s="25" t="str">
        <f>F12</f>
        <v xml:space="preserve"> </v>
      </c>
      <c r="G110" s="38"/>
      <c r="H110" s="38"/>
      <c r="I110" s="154" t="s">
        <v>21</v>
      </c>
      <c r="J110" s="77" t="str">
        <f>IF(J12="","",J12)</f>
        <v>7. 11. 2019</v>
      </c>
      <c r="K110" s="38"/>
      <c r="L110" s="61"/>
      <c r="S110" s="36"/>
      <c r="T110" s="36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</row>
    <row r="111" s="2" customFormat="1" ht="6.96" customHeight="1">
      <c r="A111" s="36"/>
      <c r="B111" s="37"/>
      <c r="C111" s="38"/>
      <c r="D111" s="38"/>
      <c r="E111" s="38"/>
      <c r="F111" s="38"/>
      <c r="G111" s="38"/>
      <c r="H111" s="38"/>
      <c r="I111" s="152"/>
      <c r="J111" s="38"/>
      <c r="K111" s="38"/>
      <c r="L111" s="61"/>
      <c r="S111" s="36"/>
      <c r="T111" s="36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</row>
    <row r="112" s="2" customFormat="1" ht="15.15" customHeight="1">
      <c r="A112" s="36"/>
      <c r="B112" s="37"/>
      <c r="C112" s="30" t="s">
        <v>23</v>
      </c>
      <c r="D112" s="38"/>
      <c r="E112" s="38"/>
      <c r="F112" s="25" t="str">
        <f>E15</f>
        <v xml:space="preserve"> </v>
      </c>
      <c r="G112" s="38"/>
      <c r="H112" s="38"/>
      <c r="I112" s="154" t="s">
        <v>28</v>
      </c>
      <c r="J112" s="34" t="str">
        <f>E21</f>
        <v xml:space="preserve"> </v>
      </c>
      <c r="K112" s="38"/>
      <c r="L112" s="61"/>
      <c r="S112" s="36"/>
      <c r="T112" s="36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</row>
    <row r="113" s="2" customFormat="1" ht="15.15" customHeight="1">
      <c r="A113" s="36"/>
      <c r="B113" s="37"/>
      <c r="C113" s="30" t="s">
        <v>26</v>
      </c>
      <c r="D113" s="38"/>
      <c r="E113" s="38"/>
      <c r="F113" s="25" t="str">
        <f>IF(E18="","",E18)</f>
        <v>Vyplň údaj</v>
      </c>
      <c r="G113" s="38"/>
      <c r="H113" s="38"/>
      <c r="I113" s="154" t="s">
        <v>30</v>
      </c>
      <c r="J113" s="34" t="str">
        <f>E24</f>
        <v xml:space="preserve"> </v>
      </c>
      <c r="K113" s="38"/>
      <c r="L113" s="61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</row>
    <row r="114" s="2" customFormat="1" ht="10.32" customHeight="1">
      <c r="A114" s="36"/>
      <c r="B114" s="37"/>
      <c r="C114" s="38"/>
      <c r="D114" s="38"/>
      <c r="E114" s="38"/>
      <c r="F114" s="38"/>
      <c r="G114" s="38"/>
      <c r="H114" s="38"/>
      <c r="I114" s="152"/>
      <c r="J114" s="38"/>
      <c r="K114" s="38"/>
      <c r="L114" s="61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</row>
    <row r="115" s="10" customFormat="1" ht="29.28" customHeight="1">
      <c r="A115" s="210"/>
      <c r="B115" s="211"/>
      <c r="C115" s="212" t="s">
        <v>190</v>
      </c>
      <c r="D115" s="213" t="s">
        <v>57</v>
      </c>
      <c r="E115" s="213" t="s">
        <v>53</v>
      </c>
      <c r="F115" s="213" t="s">
        <v>54</v>
      </c>
      <c r="G115" s="213" t="s">
        <v>191</v>
      </c>
      <c r="H115" s="213" t="s">
        <v>192</v>
      </c>
      <c r="I115" s="214" t="s">
        <v>193</v>
      </c>
      <c r="J115" s="213" t="s">
        <v>186</v>
      </c>
      <c r="K115" s="215" t="s">
        <v>194</v>
      </c>
      <c r="L115" s="216"/>
      <c r="M115" s="98" t="s">
        <v>1</v>
      </c>
      <c r="N115" s="99" t="s">
        <v>36</v>
      </c>
      <c r="O115" s="99" t="s">
        <v>195</v>
      </c>
      <c r="P115" s="99" t="s">
        <v>196</v>
      </c>
      <c r="Q115" s="99" t="s">
        <v>197</v>
      </c>
      <c r="R115" s="99" t="s">
        <v>198</v>
      </c>
      <c r="S115" s="99" t="s">
        <v>199</v>
      </c>
      <c r="T115" s="100" t="s">
        <v>200</v>
      </c>
      <c r="U115" s="210"/>
      <c r="V115" s="210"/>
      <c r="W115" s="210"/>
      <c r="X115" s="210"/>
      <c r="Y115" s="210"/>
      <c r="Z115" s="210"/>
      <c r="AA115" s="210"/>
      <c r="AB115" s="210"/>
      <c r="AC115" s="210"/>
      <c r="AD115" s="210"/>
      <c r="AE115" s="210"/>
    </row>
    <row r="116" s="2" customFormat="1" ht="22.8" customHeight="1">
      <c r="A116" s="36"/>
      <c r="B116" s="37"/>
      <c r="C116" s="105" t="s">
        <v>201</v>
      </c>
      <c r="D116" s="38"/>
      <c r="E116" s="38"/>
      <c r="F116" s="38"/>
      <c r="G116" s="38"/>
      <c r="H116" s="38"/>
      <c r="I116" s="152"/>
      <c r="J116" s="217">
        <f>BK116</f>
        <v>0</v>
      </c>
      <c r="K116" s="38"/>
      <c r="L116" s="42"/>
      <c r="M116" s="101"/>
      <c r="N116" s="218"/>
      <c r="O116" s="102"/>
      <c r="P116" s="219">
        <f>P117</f>
        <v>0</v>
      </c>
      <c r="Q116" s="102"/>
      <c r="R116" s="219">
        <f>R117</f>
        <v>0</v>
      </c>
      <c r="S116" s="102"/>
      <c r="T116" s="220">
        <f>T117</f>
        <v>0</v>
      </c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  <c r="AT116" s="15" t="s">
        <v>71</v>
      </c>
      <c r="AU116" s="15" t="s">
        <v>82</v>
      </c>
      <c r="BK116" s="221">
        <f>BK117</f>
        <v>0</v>
      </c>
    </row>
    <row r="117" s="11" customFormat="1" ht="25.92" customHeight="1">
      <c r="A117" s="11"/>
      <c r="B117" s="222"/>
      <c r="C117" s="223"/>
      <c r="D117" s="224" t="s">
        <v>71</v>
      </c>
      <c r="E117" s="225" t="s">
        <v>355</v>
      </c>
      <c r="F117" s="225" t="s">
        <v>581</v>
      </c>
      <c r="G117" s="223"/>
      <c r="H117" s="223"/>
      <c r="I117" s="226"/>
      <c r="J117" s="227">
        <f>BK117</f>
        <v>0</v>
      </c>
      <c r="K117" s="223"/>
      <c r="L117" s="228"/>
      <c r="M117" s="229"/>
      <c r="N117" s="230"/>
      <c r="O117" s="230"/>
      <c r="P117" s="231">
        <f>SUM(P118:P123)</f>
        <v>0</v>
      </c>
      <c r="Q117" s="230"/>
      <c r="R117" s="231">
        <f>SUM(R118:R123)</f>
        <v>0</v>
      </c>
      <c r="S117" s="230"/>
      <c r="T117" s="232">
        <f>SUM(T118:T123)</f>
        <v>0</v>
      </c>
      <c r="U117" s="11"/>
      <c r="V117" s="11"/>
      <c r="W117" s="11"/>
      <c r="X117" s="11"/>
      <c r="Y117" s="11"/>
      <c r="Z117" s="11"/>
      <c r="AA117" s="11"/>
      <c r="AB117" s="11"/>
      <c r="AC117" s="11"/>
      <c r="AD117" s="11"/>
      <c r="AE117" s="11"/>
      <c r="AR117" s="233" t="s">
        <v>80</v>
      </c>
      <c r="AT117" s="234" t="s">
        <v>71</v>
      </c>
      <c r="AU117" s="234" t="s">
        <v>72</v>
      </c>
      <c r="AY117" s="233" t="s">
        <v>203</v>
      </c>
      <c r="BK117" s="235">
        <f>SUM(BK118:BK123)</f>
        <v>0</v>
      </c>
    </row>
    <row r="118" s="2" customFormat="1" ht="16.5" customHeight="1">
      <c r="A118" s="36"/>
      <c r="B118" s="37"/>
      <c r="C118" s="236" t="s">
        <v>80</v>
      </c>
      <c r="D118" s="236" t="s">
        <v>204</v>
      </c>
      <c r="E118" s="237" t="s">
        <v>1461</v>
      </c>
      <c r="F118" s="238" t="s">
        <v>1462</v>
      </c>
      <c r="G118" s="239" t="s">
        <v>224</v>
      </c>
      <c r="H118" s="240">
        <v>11</v>
      </c>
      <c r="I118" s="241"/>
      <c r="J118" s="240">
        <f>ROUND(I118*H118,2)</f>
        <v>0</v>
      </c>
      <c r="K118" s="238" t="s">
        <v>208</v>
      </c>
      <c r="L118" s="42"/>
      <c r="M118" s="242" t="s">
        <v>1</v>
      </c>
      <c r="N118" s="243" t="s">
        <v>37</v>
      </c>
      <c r="O118" s="89"/>
      <c r="P118" s="244">
        <f>O118*H118</f>
        <v>0</v>
      </c>
      <c r="Q118" s="244">
        <v>0</v>
      </c>
      <c r="R118" s="244">
        <f>Q118*H118</f>
        <v>0</v>
      </c>
      <c r="S118" s="244">
        <v>0</v>
      </c>
      <c r="T118" s="245">
        <f>S118*H118</f>
        <v>0</v>
      </c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  <c r="AR118" s="246" t="s">
        <v>209</v>
      </c>
      <c r="AT118" s="246" t="s">
        <v>204</v>
      </c>
      <c r="AU118" s="246" t="s">
        <v>80</v>
      </c>
      <c r="AY118" s="15" t="s">
        <v>203</v>
      </c>
      <c r="BE118" s="247">
        <f>IF(N118="základní",J118,0)</f>
        <v>0</v>
      </c>
      <c r="BF118" s="247">
        <f>IF(N118="snížená",J118,0)</f>
        <v>0</v>
      </c>
      <c r="BG118" s="247">
        <f>IF(N118="zákl. přenesená",J118,0)</f>
        <v>0</v>
      </c>
      <c r="BH118" s="247">
        <f>IF(N118="sníž. přenesená",J118,0)</f>
        <v>0</v>
      </c>
      <c r="BI118" s="247">
        <f>IF(N118="nulová",J118,0)</f>
        <v>0</v>
      </c>
      <c r="BJ118" s="15" t="s">
        <v>80</v>
      </c>
      <c r="BK118" s="247">
        <f>ROUND(I118*H118,2)</f>
        <v>0</v>
      </c>
      <c r="BL118" s="15" t="s">
        <v>209</v>
      </c>
      <c r="BM118" s="246" t="s">
        <v>1468</v>
      </c>
    </row>
    <row r="119" s="2" customFormat="1">
      <c r="A119" s="36"/>
      <c r="B119" s="37"/>
      <c r="C119" s="38"/>
      <c r="D119" s="248" t="s">
        <v>211</v>
      </c>
      <c r="E119" s="38"/>
      <c r="F119" s="249" t="s">
        <v>1384</v>
      </c>
      <c r="G119" s="38"/>
      <c r="H119" s="38"/>
      <c r="I119" s="152"/>
      <c r="J119" s="38"/>
      <c r="K119" s="38"/>
      <c r="L119" s="42"/>
      <c r="M119" s="250"/>
      <c r="N119" s="251"/>
      <c r="O119" s="89"/>
      <c r="P119" s="89"/>
      <c r="Q119" s="89"/>
      <c r="R119" s="89"/>
      <c r="S119" s="89"/>
      <c r="T119" s="90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  <c r="AT119" s="15" t="s">
        <v>211</v>
      </c>
      <c r="AU119" s="15" t="s">
        <v>80</v>
      </c>
    </row>
    <row r="120" s="12" customFormat="1">
      <c r="A120" s="12"/>
      <c r="B120" s="252"/>
      <c r="C120" s="253"/>
      <c r="D120" s="248" t="s">
        <v>213</v>
      </c>
      <c r="E120" s="254" t="s">
        <v>226</v>
      </c>
      <c r="F120" s="255" t="s">
        <v>371</v>
      </c>
      <c r="G120" s="253"/>
      <c r="H120" s="256">
        <v>11</v>
      </c>
      <c r="I120" s="257"/>
      <c r="J120" s="253"/>
      <c r="K120" s="253"/>
      <c r="L120" s="258"/>
      <c r="M120" s="259"/>
      <c r="N120" s="260"/>
      <c r="O120" s="260"/>
      <c r="P120" s="260"/>
      <c r="Q120" s="260"/>
      <c r="R120" s="260"/>
      <c r="S120" s="260"/>
      <c r="T120" s="261"/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T120" s="262" t="s">
        <v>213</v>
      </c>
      <c r="AU120" s="262" t="s">
        <v>80</v>
      </c>
      <c r="AV120" s="12" t="s">
        <v>95</v>
      </c>
      <c r="AW120" s="12" t="s">
        <v>29</v>
      </c>
      <c r="AX120" s="12" t="s">
        <v>80</v>
      </c>
      <c r="AY120" s="262" t="s">
        <v>203</v>
      </c>
    </row>
    <row r="121" s="2" customFormat="1" ht="16.5" customHeight="1">
      <c r="A121" s="36"/>
      <c r="B121" s="37"/>
      <c r="C121" s="236" t="s">
        <v>95</v>
      </c>
      <c r="D121" s="236" t="s">
        <v>204</v>
      </c>
      <c r="E121" s="237" t="s">
        <v>1464</v>
      </c>
      <c r="F121" s="238" t="s">
        <v>1465</v>
      </c>
      <c r="G121" s="239" t="s">
        <v>224</v>
      </c>
      <c r="H121" s="240">
        <v>10</v>
      </c>
      <c r="I121" s="241"/>
      <c r="J121" s="240">
        <f>ROUND(I121*H121,2)</f>
        <v>0</v>
      </c>
      <c r="K121" s="238" t="s">
        <v>208</v>
      </c>
      <c r="L121" s="42"/>
      <c r="M121" s="242" t="s">
        <v>1</v>
      </c>
      <c r="N121" s="243" t="s">
        <v>37</v>
      </c>
      <c r="O121" s="89"/>
      <c r="P121" s="244">
        <f>O121*H121</f>
        <v>0</v>
      </c>
      <c r="Q121" s="244">
        <v>0</v>
      </c>
      <c r="R121" s="244">
        <f>Q121*H121</f>
        <v>0</v>
      </c>
      <c r="S121" s="244">
        <v>0</v>
      </c>
      <c r="T121" s="245">
        <f>S121*H121</f>
        <v>0</v>
      </c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R121" s="246" t="s">
        <v>209</v>
      </c>
      <c r="AT121" s="246" t="s">
        <v>204</v>
      </c>
      <c r="AU121" s="246" t="s">
        <v>80</v>
      </c>
      <c r="AY121" s="15" t="s">
        <v>203</v>
      </c>
      <c r="BE121" s="247">
        <f>IF(N121="základní",J121,0)</f>
        <v>0</v>
      </c>
      <c r="BF121" s="247">
        <f>IF(N121="snížená",J121,0)</f>
        <v>0</v>
      </c>
      <c r="BG121" s="247">
        <f>IF(N121="zákl. přenesená",J121,0)</f>
        <v>0</v>
      </c>
      <c r="BH121" s="247">
        <f>IF(N121="sníž. přenesená",J121,0)</f>
        <v>0</v>
      </c>
      <c r="BI121" s="247">
        <f>IF(N121="nulová",J121,0)</f>
        <v>0</v>
      </c>
      <c r="BJ121" s="15" t="s">
        <v>80</v>
      </c>
      <c r="BK121" s="247">
        <f>ROUND(I121*H121,2)</f>
        <v>0</v>
      </c>
      <c r="BL121" s="15" t="s">
        <v>209</v>
      </c>
      <c r="BM121" s="246" t="s">
        <v>1469</v>
      </c>
    </row>
    <row r="122" s="2" customFormat="1">
      <c r="A122" s="36"/>
      <c r="B122" s="37"/>
      <c r="C122" s="38"/>
      <c r="D122" s="248" t="s">
        <v>211</v>
      </c>
      <c r="E122" s="38"/>
      <c r="F122" s="249" t="s">
        <v>1384</v>
      </c>
      <c r="G122" s="38"/>
      <c r="H122" s="38"/>
      <c r="I122" s="152"/>
      <c r="J122" s="38"/>
      <c r="K122" s="38"/>
      <c r="L122" s="42"/>
      <c r="M122" s="250"/>
      <c r="N122" s="251"/>
      <c r="O122" s="89"/>
      <c r="P122" s="89"/>
      <c r="Q122" s="89"/>
      <c r="R122" s="89"/>
      <c r="S122" s="89"/>
      <c r="T122" s="90"/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T122" s="15" t="s">
        <v>211</v>
      </c>
      <c r="AU122" s="15" t="s">
        <v>80</v>
      </c>
    </row>
    <row r="123" s="12" customFormat="1">
      <c r="A123" s="12"/>
      <c r="B123" s="252"/>
      <c r="C123" s="253"/>
      <c r="D123" s="248" t="s">
        <v>213</v>
      </c>
      <c r="E123" s="254" t="s">
        <v>231</v>
      </c>
      <c r="F123" s="255" t="s">
        <v>366</v>
      </c>
      <c r="G123" s="253"/>
      <c r="H123" s="256">
        <v>10</v>
      </c>
      <c r="I123" s="257"/>
      <c r="J123" s="253"/>
      <c r="K123" s="253"/>
      <c r="L123" s="258"/>
      <c r="M123" s="263"/>
      <c r="N123" s="264"/>
      <c r="O123" s="264"/>
      <c r="P123" s="264"/>
      <c r="Q123" s="264"/>
      <c r="R123" s="264"/>
      <c r="S123" s="264"/>
      <c r="T123" s="265"/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T123" s="262" t="s">
        <v>213</v>
      </c>
      <c r="AU123" s="262" t="s">
        <v>80</v>
      </c>
      <c r="AV123" s="12" t="s">
        <v>95</v>
      </c>
      <c r="AW123" s="12" t="s">
        <v>29</v>
      </c>
      <c r="AX123" s="12" t="s">
        <v>80</v>
      </c>
      <c r="AY123" s="262" t="s">
        <v>203</v>
      </c>
    </row>
    <row r="124" s="2" customFormat="1" ht="6.96" customHeight="1">
      <c r="A124" s="36"/>
      <c r="B124" s="64"/>
      <c r="C124" s="65"/>
      <c r="D124" s="65"/>
      <c r="E124" s="65"/>
      <c r="F124" s="65"/>
      <c r="G124" s="65"/>
      <c r="H124" s="65"/>
      <c r="I124" s="193"/>
      <c r="J124" s="65"/>
      <c r="K124" s="65"/>
      <c r="L124" s="42"/>
      <c r="M124" s="36"/>
      <c r="O124" s="36"/>
      <c r="P124" s="36"/>
      <c r="Q124" s="36"/>
      <c r="R124" s="36"/>
      <c r="S124" s="36"/>
      <c r="T124" s="36"/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</row>
  </sheetData>
  <sheetProtection sheet="1" autoFilter="0" formatColumns="0" formatRows="0" objects="1" scenarios="1" spinCount="100000" saltValue="JBFFoDcusoS6xMZWtabKty9ChnjZUAsT4Ve8y7F5Ha6l66OgFMmKETfg0e86JUzXy8BETbZ4s4Dl3qAk1ZWASw==" hashValue="/EV9JQzVujga4af5woHaxC9ubsSYj2LqZHs0h69GRyDMI4sjDaHI8wiR+40d2kGrnC9G/cpj/fYytaP8bE2Nhg==" algorithmName="SHA-512" password="CC35"/>
  <autoFilter ref="C115:K123"/>
  <mergeCells count="9">
    <mergeCell ref="E7:H7"/>
    <mergeCell ref="E9:H9"/>
    <mergeCell ref="E18:H18"/>
    <mergeCell ref="E27:H27"/>
    <mergeCell ref="E84:H84"/>
    <mergeCell ref="E86:H86"/>
    <mergeCell ref="E106:H106"/>
    <mergeCell ref="E108:H108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style="1" customWidth="1"/>
    <col min="2" max="2" width="1.67" style="1" customWidth="1"/>
    <col min="3" max="3" width="4.17" style="1" customWidth="1"/>
    <col min="4" max="4" width="4.33" style="1" customWidth="1"/>
    <col min="5" max="5" width="17.17" style="1" customWidth="1"/>
    <col min="6" max="6" width="100.83" style="1" customWidth="1"/>
    <col min="7" max="7" width="7" style="1" customWidth="1"/>
    <col min="8" max="8" width="11.5" style="1" customWidth="1"/>
    <col min="9" max="9" width="20.17" style="144" customWidth="1"/>
    <col min="10" max="10" width="20.17" style="1" customWidth="1"/>
    <col min="11" max="11" width="20.17" style="1" customWidth="1"/>
    <col min="12" max="12" width="9.33" style="1" customWidth="1"/>
    <col min="13" max="13" width="10.83" style="1" hidden="1" customWidth="1"/>
    <col min="14" max="14" width="9.33" style="1" hidden="1"/>
    <col min="15" max="15" width="14.17" style="1" hidden="1" customWidth="1"/>
    <col min="16" max="16" width="14.17" style="1" hidden="1" customWidth="1"/>
    <col min="17" max="17" width="14.17" style="1" hidden="1" customWidth="1"/>
    <col min="18" max="18" width="14.17" style="1" hidden="1" customWidth="1"/>
    <col min="19" max="19" width="14.17" style="1" hidden="1" customWidth="1"/>
    <col min="20" max="20" width="14.17" style="1" hidden="1" customWidth="1"/>
    <col min="21" max="21" width="16.33" style="1" hidden="1" customWidth="1"/>
    <col min="22" max="22" width="12.33" style="1" customWidth="1"/>
    <col min="23" max="23" width="16.33" style="1" customWidth="1"/>
    <col min="24" max="24" width="12.33" style="1" customWidth="1"/>
    <col min="25" max="25" width="15" style="1" customWidth="1"/>
    <col min="26" max="26" width="11" style="1" customWidth="1"/>
    <col min="27" max="27" width="15" style="1" customWidth="1"/>
    <col min="28" max="28" width="16.33" style="1" customWidth="1"/>
    <col min="29" max="29" width="11" style="1" customWidth="1"/>
    <col min="30" max="30" width="15" style="1" customWidth="1"/>
    <col min="31" max="31" width="16.33" style="1" customWidth="1"/>
    <col min="44" max="44" width="9.33" style="1" hidden="1"/>
    <col min="45" max="45" width="9.33" style="1" hidden="1"/>
    <col min="46" max="46" width="9.33" style="1" hidden="1"/>
    <col min="47" max="47" width="9.33" style="1" hidden="1"/>
    <col min="48" max="48" width="9.33" style="1" hidden="1"/>
    <col min="49" max="49" width="9.33" style="1" hidden="1"/>
    <col min="50" max="50" width="9.33" style="1" hidden="1"/>
    <col min="51" max="51" width="9.33" style="1" hidden="1"/>
    <col min="52" max="52" width="9.33" style="1" hidden="1"/>
    <col min="53" max="53" width="9.33" style="1" hidden="1"/>
    <col min="54" max="54" width="9.33" style="1" hidden="1"/>
    <col min="55" max="55" width="9.33" style="1" hidden="1"/>
    <col min="56" max="56" width="9.33" style="1" hidden="1"/>
    <col min="57" max="57" width="9.33" style="1" hidden="1"/>
    <col min="58" max="58" width="9.33" style="1" hidden="1"/>
    <col min="59" max="59" width="9.33" style="1" hidden="1"/>
    <col min="60" max="60" width="9.33" style="1" hidden="1"/>
    <col min="61" max="61" width="9.33" style="1" hidden="1"/>
    <col min="62" max="62" width="9.33" style="1" hidden="1"/>
    <col min="63" max="63" width="9.33" style="1" hidden="1"/>
    <col min="64" max="64" width="9.33" style="1" hidden="1"/>
    <col min="65" max="65" width="9.33" style="1" hidden="1"/>
  </cols>
  <sheetData>
    <row r="2" s="1" customFormat="1" ht="36.96" customHeight="1">
      <c r="I2" s="144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162</v>
      </c>
    </row>
    <row r="3" s="1" customFormat="1" ht="6.96" customHeight="1">
      <c r="B3" s="145"/>
      <c r="C3" s="146"/>
      <c r="D3" s="146"/>
      <c r="E3" s="146"/>
      <c r="F3" s="146"/>
      <c r="G3" s="146"/>
      <c r="H3" s="146"/>
      <c r="I3" s="147"/>
      <c r="J3" s="146"/>
      <c r="K3" s="146"/>
      <c r="L3" s="18"/>
      <c r="AT3" s="15" t="s">
        <v>82</v>
      </c>
    </row>
    <row r="4" s="1" customFormat="1" ht="24.96" customHeight="1">
      <c r="B4" s="18"/>
      <c r="D4" s="148" t="s">
        <v>177</v>
      </c>
      <c r="I4" s="144"/>
      <c r="L4" s="18"/>
      <c r="M4" s="149" t="s">
        <v>10</v>
      </c>
      <c r="AT4" s="15" t="s">
        <v>4</v>
      </c>
    </row>
    <row r="5" s="1" customFormat="1" ht="6.96" customHeight="1">
      <c r="B5" s="18"/>
      <c r="I5" s="144"/>
      <c r="L5" s="18"/>
    </row>
    <row r="6" s="1" customFormat="1" ht="12" customHeight="1">
      <c r="B6" s="18"/>
      <c r="D6" s="150" t="s">
        <v>15</v>
      </c>
      <c r="I6" s="144"/>
      <c r="L6" s="18"/>
    </row>
    <row r="7" s="1" customFormat="1" ht="16.5" customHeight="1">
      <c r="B7" s="18"/>
      <c r="E7" s="151" t="str">
        <f>'Rekapitulace stavby'!K6</f>
        <v>,,Úprava projektové dokumentace na stavbu Modernizace silnice II/298 Býšť - hranice kraje, km 9,700</v>
      </c>
      <c r="F7" s="150"/>
      <c r="G7" s="150"/>
      <c r="H7" s="150"/>
      <c r="I7" s="144"/>
      <c r="L7" s="18"/>
    </row>
    <row r="8" s="2" customFormat="1" ht="12" customHeight="1">
      <c r="A8" s="36"/>
      <c r="B8" s="42"/>
      <c r="C8" s="36"/>
      <c r="D8" s="150" t="s">
        <v>178</v>
      </c>
      <c r="E8" s="36"/>
      <c r="F8" s="36"/>
      <c r="G8" s="36"/>
      <c r="H8" s="36"/>
      <c r="I8" s="152"/>
      <c r="J8" s="36"/>
      <c r="K8" s="36"/>
      <c r="L8" s="61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6.5" customHeight="1">
      <c r="A9" s="36"/>
      <c r="B9" s="42"/>
      <c r="C9" s="36"/>
      <c r="D9" s="36"/>
      <c r="E9" s="153" t="s">
        <v>1470</v>
      </c>
      <c r="F9" s="36"/>
      <c r="G9" s="36"/>
      <c r="H9" s="36"/>
      <c r="I9" s="152"/>
      <c r="J9" s="36"/>
      <c r="K9" s="36"/>
      <c r="L9" s="61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42"/>
      <c r="C10" s="36"/>
      <c r="D10" s="36"/>
      <c r="E10" s="36"/>
      <c r="F10" s="36"/>
      <c r="G10" s="36"/>
      <c r="H10" s="36"/>
      <c r="I10" s="152"/>
      <c r="J10" s="36"/>
      <c r="K10" s="36"/>
      <c r="L10" s="61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42"/>
      <c r="C11" s="36"/>
      <c r="D11" s="150" t="s">
        <v>17</v>
      </c>
      <c r="E11" s="36"/>
      <c r="F11" s="139" t="s">
        <v>1</v>
      </c>
      <c r="G11" s="36"/>
      <c r="H11" s="36"/>
      <c r="I11" s="154" t="s">
        <v>18</v>
      </c>
      <c r="J11" s="139" t="s">
        <v>1</v>
      </c>
      <c r="K11" s="36"/>
      <c r="L11" s="61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42"/>
      <c r="C12" s="36"/>
      <c r="D12" s="150" t="s">
        <v>19</v>
      </c>
      <c r="E12" s="36"/>
      <c r="F12" s="139" t="s">
        <v>20</v>
      </c>
      <c r="G12" s="36"/>
      <c r="H12" s="36"/>
      <c r="I12" s="154" t="s">
        <v>21</v>
      </c>
      <c r="J12" s="155" t="str">
        <f>'Rekapitulace stavby'!AN8</f>
        <v>7. 11. 2019</v>
      </c>
      <c r="K12" s="36"/>
      <c r="L12" s="61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21.84" customHeight="1">
      <c r="A13" s="36"/>
      <c r="B13" s="42"/>
      <c r="C13" s="36"/>
      <c r="D13" s="156" t="s">
        <v>180</v>
      </c>
      <c r="E13" s="36"/>
      <c r="F13" s="157" t="s">
        <v>1471</v>
      </c>
      <c r="G13" s="36"/>
      <c r="H13" s="36"/>
      <c r="I13" s="158" t="s">
        <v>182</v>
      </c>
      <c r="J13" s="157" t="s">
        <v>183</v>
      </c>
      <c r="K13" s="36"/>
      <c r="L13" s="61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50" t="s">
        <v>23</v>
      </c>
      <c r="E14" s="36"/>
      <c r="F14" s="36"/>
      <c r="G14" s="36"/>
      <c r="H14" s="36"/>
      <c r="I14" s="154" t="s">
        <v>24</v>
      </c>
      <c r="J14" s="139" t="str">
        <f>IF('Rekapitulace stavby'!AN10="","",'Rekapitulace stavby'!AN10)</f>
        <v/>
      </c>
      <c r="K14" s="36"/>
      <c r="L14" s="61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42"/>
      <c r="C15" s="36"/>
      <c r="D15" s="36"/>
      <c r="E15" s="139" t="str">
        <f>IF('Rekapitulace stavby'!E11="","",'Rekapitulace stavby'!E11)</f>
        <v xml:space="preserve"> </v>
      </c>
      <c r="F15" s="36"/>
      <c r="G15" s="36"/>
      <c r="H15" s="36"/>
      <c r="I15" s="154" t="s">
        <v>25</v>
      </c>
      <c r="J15" s="139" t="str">
        <f>IF('Rekapitulace stavby'!AN11="","",'Rekapitulace stavby'!AN11)</f>
        <v/>
      </c>
      <c r="K15" s="36"/>
      <c r="L15" s="61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42"/>
      <c r="C16" s="36"/>
      <c r="D16" s="36"/>
      <c r="E16" s="36"/>
      <c r="F16" s="36"/>
      <c r="G16" s="36"/>
      <c r="H16" s="36"/>
      <c r="I16" s="152"/>
      <c r="J16" s="36"/>
      <c r="K16" s="36"/>
      <c r="L16" s="61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42"/>
      <c r="C17" s="36"/>
      <c r="D17" s="150" t="s">
        <v>26</v>
      </c>
      <c r="E17" s="36"/>
      <c r="F17" s="36"/>
      <c r="G17" s="36"/>
      <c r="H17" s="36"/>
      <c r="I17" s="154" t="s">
        <v>24</v>
      </c>
      <c r="J17" s="31" t="str">
        <f>'Rekapitulace stavby'!AN13</f>
        <v>Vyplň údaj</v>
      </c>
      <c r="K17" s="36"/>
      <c r="L17" s="61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42"/>
      <c r="C18" s="36"/>
      <c r="D18" s="36"/>
      <c r="E18" s="31" t="str">
        <f>'Rekapitulace stavby'!E14</f>
        <v>Vyplň údaj</v>
      </c>
      <c r="F18" s="139"/>
      <c r="G18" s="139"/>
      <c r="H18" s="139"/>
      <c r="I18" s="154" t="s">
        <v>25</v>
      </c>
      <c r="J18" s="31" t="str">
        <f>'Rekapitulace stavby'!AN14</f>
        <v>Vyplň údaj</v>
      </c>
      <c r="K18" s="36"/>
      <c r="L18" s="61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42"/>
      <c r="C19" s="36"/>
      <c r="D19" s="36"/>
      <c r="E19" s="36"/>
      <c r="F19" s="36"/>
      <c r="G19" s="36"/>
      <c r="H19" s="36"/>
      <c r="I19" s="152"/>
      <c r="J19" s="36"/>
      <c r="K19" s="36"/>
      <c r="L19" s="61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42"/>
      <c r="C20" s="36"/>
      <c r="D20" s="150" t="s">
        <v>28</v>
      </c>
      <c r="E20" s="36"/>
      <c r="F20" s="36"/>
      <c r="G20" s="36"/>
      <c r="H20" s="36"/>
      <c r="I20" s="154" t="s">
        <v>24</v>
      </c>
      <c r="J20" s="139" t="str">
        <f>IF('Rekapitulace stavby'!AN16="","",'Rekapitulace stavby'!AN16)</f>
        <v/>
      </c>
      <c r="K20" s="36"/>
      <c r="L20" s="61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42"/>
      <c r="C21" s="36"/>
      <c r="D21" s="36"/>
      <c r="E21" s="139" t="str">
        <f>IF('Rekapitulace stavby'!E17="","",'Rekapitulace stavby'!E17)</f>
        <v xml:space="preserve"> </v>
      </c>
      <c r="F21" s="36"/>
      <c r="G21" s="36"/>
      <c r="H21" s="36"/>
      <c r="I21" s="154" t="s">
        <v>25</v>
      </c>
      <c r="J21" s="139" t="str">
        <f>IF('Rekapitulace stavby'!AN17="","",'Rekapitulace stavby'!AN17)</f>
        <v/>
      </c>
      <c r="K21" s="36"/>
      <c r="L21" s="61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42"/>
      <c r="C22" s="36"/>
      <c r="D22" s="36"/>
      <c r="E22" s="36"/>
      <c r="F22" s="36"/>
      <c r="G22" s="36"/>
      <c r="H22" s="36"/>
      <c r="I22" s="152"/>
      <c r="J22" s="36"/>
      <c r="K22" s="36"/>
      <c r="L22" s="61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42"/>
      <c r="C23" s="36"/>
      <c r="D23" s="150" t="s">
        <v>30</v>
      </c>
      <c r="E23" s="36"/>
      <c r="F23" s="36"/>
      <c r="G23" s="36"/>
      <c r="H23" s="36"/>
      <c r="I23" s="154" t="s">
        <v>24</v>
      </c>
      <c r="J23" s="139" t="str">
        <f>IF('Rekapitulace stavby'!AN19="","",'Rekapitulace stavby'!AN19)</f>
        <v/>
      </c>
      <c r="K23" s="36"/>
      <c r="L23" s="61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42"/>
      <c r="C24" s="36"/>
      <c r="D24" s="36"/>
      <c r="E24" s="139" t="str">
        <f>IF('Rekapitulace stavby'!E20="","",'Rekapitulace stavby'!E20)</f>
        <v xml:space="preserve"> </v>
      </c>
      <c r="F24" s="36"/>
      <c r="G24" s="36"/>
      <c r="H24" s="36"/>
      <c r="I24" s="154" t="s">
        <v>25</v>
      </c>
      <c r="J24" s="139" t="str">
        <f>IF('Rekapitulace stavby'!AN20="","",'Rekapitulace stavby'!AN20)</f>
        <v/>
      </c>
      <c r="K24" s="36"/>
      <c r="L24" s="61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42"/>
      <c r="C25" s="36"/>
      <c r="D25" s="36"/>
      <c r="E25" s="36"/>
      <c r="F25" s="36"/>
      <c r="G25" s="36"/>
      <c r="H25" s="36"/>
      <c r="I25" s="152"/>
      <c r="J25" s="36"/>
      <c r="K25" s="36"/>
      <c r="L25" s="61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42"/>
      <c r="C26" s="36"/>
      <c r="D26" s="150" t="s">
        <v>31</v>
      </c>
      <c r="E26" s="36"/>
      <c r="F26" s="36"/>
      <c r="G26" s="36"/>
      <c r="H26" s="36"/>
      <c r="I26" s="152"/>
      <c r="J26" s="36"/>
      <c r="K26" s="36"/>
      <c r="L26" s="61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16.5" customHeight="1">
      <c r="A27" s="159"/>
      <c r="B27" s="160"/>
      <c r="C27" s="159"/>
      <c r="D27" s="159"/>
      <c r="E27" s="161" t="s">
        <v>1</v>
      </c>
      <c r="F27" s="161"/>
      <c r="G27" s="161"/>
      <c r="H27" s="161"/>
      <c r="I27" s="162"/>
      <c r="J27" s="159"/>
      <c r="K27" s="159"/>
      <c r="L27" s="163"/>
      <c r="S27" s="159"/>
      <c r="T27" s="159"/>
      <c r="U27" s="159"/>
      <c r="V27" s="159"/>
      <c r="W27" s="159"/>
      <c r="X27" s="159"/>
      <c r="Y27" s="159"/>
      <c r="Z27" s="159"/>
      <c r="AA27" s="159"/>
      <c r="AB27" s="159"/>
      <c r="AC27" s="159"/>
      <c r="AD27" s="159"/>
      <c r="AE27" s="159"/>
    </row>
    <row r="28" s="2" customFormat="1" ht="6.96" customHeight="1">
      <c r="A28" s="36"/>
      <c r="B28" s="42"/>
      <c r="C28" s="36"/>
      <c r="D28" s="36"/>
      <c r="E28" s="36"/>
      <c r="F28" s="36"/>
      <c r="G28" s="36"/>
      <c r="H28" s="36"/>
      <c r="I28" s="152"/>
      <c r="J28" s="36"/>
      <c r="K28" s="36"/>
      <c r="L28" s="61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42"/>
      <c r="C29" s="36"/>
      <c r="D29" s="164"/>
      <c r="E29" s="164"/>
      <c r="F29" s="164"/>
      <c r="G29" s="164"/>
      <c r="H29" s="164"/>
      <c r="I29" s="165"/>
      <c r="J29" s="164"/>
      <c r="K29" s="164"/>
      <c r="L29" s="61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25.44" customHeight="1">
      <c r="A30" s="36"/>
      <c r="B30" s="42"/>
      <c r="C30" s="36"/>
      <c r="D30" s="166" t="s">
        <v>32</v>
      </c>
      <c r="E30" s="36"/>
      <c r="F30" s="36"/>
      <c r="G30" s="36"/>
      <c r="H30" s="36"/>
      <c r="I30" s="152"/>
      <c r="J30" s="167">
        <f>ROUND(J116, 2)</f>
        <v>0</v>
      </c>
      <c r="K30" s="36"/>
      <c r="L30" s="61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64"/>
      <c r="E31" s="164"/>
      <c r="F31" s="164"/>
      <c r="G31" s="164"/>
      <c r="H31" s="164"/>
      <c r="I31" s="165"/>
      <c r="J31" s="164"/>
      <c r="K31" s="164"/>
      <c r="L31" s="61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42"/>
      <c r="C32" s="36"/>
      <c r="D32" s="36"/>
      <c r="E32" s="36"/>
      <c r="F32" s="168" t="s">
        <v>34</v>
      </c>
      <c r="G32" s="36"/>
      <c r="H32" s="36"/>
      <c r="I32" s="169" t="s">
        <v>33</v>
      </c>
      <c r="J32" s="168" t="s">
        <v>35</v>
      </c>
      <c r="K32" s="36"/>
      <c r="L32" s="61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14.4" customHeight="1">
      <c r="A33" s="36"/>
      <c r="B33" s="42"/>
      <c r="C33" s="36"/>
      <c r="D33" s="170" t="s">
        <v>36</v>
      </c>
      <c r="E33" s="150" t="s">
        <v>37</v>
      </c>
      <c r="F33" s="171">
        <f>ROUND((SUM(BE116:BE119)),  2)</f>
        <v>0</v>
      </c>
      <c r="G33" s="36"/>
      <c r="H33" s="36"/>
      <c r="I33" s="172">
        <v>0.20999999999999999</v>
      </c>
      <c r="J33" s="171">
        <f>ROUND(((SUM(BE116:BE119))*I33),  2)</f>
        <v>0</v>
      </c>
      <c r="K33" s="36"/>
      <c r="L33" s="61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150" t="s">
        <v>38</v>
      </c>
      <c r="F34" s="171">
        <f>ROUND((SUM(BF116:BF119)),  2)</f>
        <v>0</v>
      </c>
      <c r="G34" s="36"/>
      <c r="H34" s="36"/>
      <c r="I34" s="172">
        <v>0.14999999999999999</v>
      </c>
      <c r="J34" s="171">
        <f>ROUND(((SUM(BF116:BF119))*I34),  2)</f>
        <v>0</v>
      </c>
      <c r="K34" s="36"/>
      <c r="L34" s="61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42"/>
      <c r="C35" s="36"/>
      <c r="D35" s="36"/>
      <c r="E35" s="150" t="s">
        <v>39</v>
      </c>
      <c r="F35" s="171">
        <f>ROUND((SUM(BG116:BG119)),  2)</f>
        <v>0</v>
      </c>
      <c r="G35" s="36"/>
      <c r="H35" s="36"/>
      <c r="I35" s="172">
        <v>0.20999999999999999</v>
      </c>
      <c r="J35" s="171">
        <f>0</f>
        <v>0</v>
      </c>
      <c r="K35" s="36"/>
      <c r="L35" s="61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42"/>
      <c r="C36" s="36"/>
      <c r="D36" s="36"/>
      <c r="E36" s="150" t="s">
        <v>40</v>
      </c>
      <c r="F36" s="171">
        <f>ROUND((SUM(BH116:BH119)),  2)</f>
        <v>0</v>
      </c>
      <c r="G36" s="36"/>
      <c r="H36" s="36"/>
      <c r="I36" s="172">
        <v>0.14999999999999999</v>
      </c>
      <c r="J36" s="171">
        <f>0</f>
        <v>0</v>
      </c>
      <c r="K36" s="36"/>
      <c r="L36" s="61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50" t="s">
        <v>41</v>
      </c>
      <c r="F37" s="171">
        <f>ROUND((SUM(BI116:BI119)),  2)</f>
        <v>0</v>
      </c>
      <c r="G37" s="36"/>
      <c r="H37" s="36"/>
      <c r="I37" s="172">
        <v>0</v>
      </c>
      <c r="J37" s="171">
        <f>0</f>
        <v>0</v>
      </c>
      <c r="K37" s="36"/>
      <c r="L37" s="61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6.96" customHeight="1">
      <c r="A38" s="36"/>
      <c r="B38" s="42"/>
      <c r="C38" s="36"/>
      <c r="D38" s="36"/>
      <c r="E38" s="36"/>
      <c r="F38" s="36"/>
      <c r="G38" s="36"/>
      <c r="H38" s="36"/>
      <c r="I38" s="152"/>
      <c r="J38" s="36"/>
      <c r="K38" s="36"/>
      <c r="L38" s="61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2" customFormat="1" ht="25.44" customHeight="1">
      <c r="A39" s="36"/>
      <c r="B39" s="42"/>
      <c r="C39" s="173"/>
      <c r="D39" s="174" t="s">
        <v>42</v>
      </c>
      <c r="E39" s="175"/>
      <c r="F39" s="175"/>
      <c r="G39" s="176" t="s">
        <v>43</v>
      </c>
      <c r="H39" s="177" t="s">
        <v>44</v>
      </c>
      <c r="I39" s="178"/>
      <c r="J39" s="179">
        <f>SUM(J30:J37)</f>
        <v>0</v>
      </c>
      <c r="K39" s="180"/>
      <c r="L39" s="61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14.4" customHeight="1">
      <c r="A40" s="36"/>
      <c r="B40" s="42"/>
      <c r="C40" s="36"/>
      <c r="D40" s="36"/>
      <c r="E40" s="36"/>
      <c r="F40" s="36"/>
      <c r="G40" s="36"/>
      <c r="H40" s="36"/>
      <c r="I40" s="152"/>
      <c r="J40" s="36"/>
      <c r="K40" s="36"/>
      <c r="L40" s="61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1" customFormat="1" ht="14.4" customHeight="1">
      <c r="B41" s="18"/>
      <c r="I41" s="144"/>
      <c r="L41" s="18"/>
    </row>
    <row r="42" s="1" customFormat="1" ht="14.4" customHeight="1">
      <c r="B42" s="18"/>
      <c r="I42" s="144"/>
      <c r="L42" s="18"/>
    </row>
    <row r="43" s="1" customFormat="1" ht="14.4" customHeight="1">
      <c r="B43" s="18"/>
      <c r="I43" s="144"/>
      <c r="L43" s="18"/>
    </row>
    <row r="44" s="1" customFormat="1" ht="14.4" customHeight="1">
      <c r="B44" s="18"/>
      <c r="I44" s="144"/>
      <c r="L44" s="18"/>
    </row>
    <row r="45" s="1" customFormat="1" ht="14.4" customHeight="1">
      <c r="B45" s="18"/>
      <c r="I45" s="144"/>
      <c r="L45" s="18"/>
    </row>
    <row r="46" s="1" customFormat="1" ht="14.4" customHeight="1">
      <c r="B46" s="18"/>
      <c r="I46" s="144"/>
      <c r="L46" s="18"/>
    </row>
    <row r="47" s="1" customFormat="1" ht="14.4" customHeight="1">
      <c r="B47" s="18"/>
      <c r="I47" s="144"/>
      <c r="L47" s="18"/>
    </row>
    <row r="48" s="1" customFormat="1" ht="14.4" customHeight="1">
      <c r="B48" s="18"/>
      <c r="I48" s="144"/>
      <c r="L48" s="18"/>
    </row>
    <row r="49" s="2" customFormat="1" ht="14.4" customHeight="1">
      <c r="B49" s="61"/>
      <c r="D49" s="181" t="s">
        <v>45</v>
      </c>
      <c r="E49" s="182"/>
      <c r="F49" s="182"/>
      <c r="G49" s="181" t="s">
        <v>46</v>
      </c>
      <c r="H49" s="182"/>
      <c r="I49" s="183"/>
      <c r="J49" s="182"/>
      <c r="K49" s="182"/>
      <c r="L49" s="61"/>
    </row>
    <row r="50">
      <c r="B50" s="18"/>
      <c r="L50" s="18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 s="2" customFormat="1">
      <c r="A60" s="36"/>
      <c r="B60" s="42"/>
      <c r="C60" s="36"/>
      <c r="D60" s="184" t="s">
        <v>47</v>
      </c>
      <c r="E60" s="185"/>
      <c r="F60" s="186" t="s">
        <v>48</v>
      </c>
      <c r="G60" s="184" t="s">
        <v>47</v>
      </c>
      <c r="H60" s="185"/>
      <c r="I60" s="187"/>
      <c r="J60" s="188" t="s">
        <v>48</v>
      </c>
      <c r="K60" s="185"/>
      <c r="L60" s="61"/>
      <c r="S60" s="36"/>
      <c r="T60" s="36"/>
      <c r="U60" s="36"/>
      <c r="V60" s="36"/>
      <c r="W60" s="36"/>
      <c r="X60" s="36"/>
      <c r="Y60" s="36"/>
      <c r="Z60" s="36"/>
      <c r="AA60" s="36"/>
      <c r="AB60" s="36"/>
      <c r="AC60" s="36"/>
      <c r="AD60" s="36"/>
      <c r="AE60" s="36"/>
    </row>
    <row r="61">
      <c r="B61" s="18"/>
      <c r="L61" s="18"/>
    </row>
    <row r="62">
      <c r="B62" s="18"/>
      <c r="L62" s="18"/>
    </row>
    <row r="63">
      <c r="B63" s="18"/>
      <c r="L63" s="18"/>
    </row>
    <row r="64" s="2" customFormat="1">
      <c r="A64" s="36"/>
      <c r="B64" s="42"/>
      <c r="C64" s="36"/>
      <c r="D64" s="181" t="s">
        <v>49</v>
      </c>
      <c r="E64" s="189"/>
      <c r="F64" s="189"/>
      <c r="G64" s="181" t="s">
        <v>50</v>
      </c>
      <c r="H64" s="189"/>
      <c r="I64" s="190"/>
      <c r="J64" s="189"/>
      <c r="K64" s="189"/>
      <c r="L64" s="61"/>
      <c r="S64" s="36"/>
      <c r="T64" s="36"/>
      <c r="U64" s="36"/>
      <c r="V64" s="36"/>
      <c r="W64" s="36"/>
      <c r="X64" s="36"/>
      <c r="Y64" s="36"/>
      <c r="Z64" s="36"/>
      <c r="AA64" s="36"/>
      <c r="AB64" s="36"/>
      <c r="AC64" s="36"/>
      <c r="AD64" s="36"/>
      <c r="AE64" s="36"/>
    </row>
    <row r="65">
      <c r="B65" s="18"/>
      <c r="L65" s="18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 s="2" customFormat="1">
      <c r="A75" s="36"/>
      <c r="B75" s="42"/>
      <c r="C75" s="36"/>
      <c r="D75" s="184" t="s">
        <v>47</v>
      </c>
      <c r="E75" s="185"/>
      <c r="F75" s="186" t="s">
        <v>48</v>
      </c>
      <c r="G75" s="184" t="s">
        <v>47</v>
      </c>
      <c r="H75" s="185"/>
      <c r="I75" s="187"/>
      <c r="J75" s="188" t="s">
        <v>48</v>
      </c>
      <c r="K75" s="185"/>
      <c r="L75" s="61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="2" customFormat="1" ht="14.4" customHeight="1">
      <c r="A76" s="36"/>
      <c r="B76" s="191"/>
      <c r="C76" s="192"/>
      <c r="D76" s="192"/>
      <c r="E76" s="192"/>
      <c r="F76" s="192"/>
      <c r="G76" s="192"/>
      <c r="H76" s="192"/>
      <c r="I76" s="193"/>
      <c r="J76" s="192"/>
      <c r="K76" s="192"/>
      <c r="L76" s="61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80" s="2" customFormat="1" ht="6.96" customHeight="1">
      <c r="A80" s="36"/>
      <c r="B80" s="194"/>
      <c r="C80" s="195"/>
      <c r="D80" s="195"/>
      <c r="E80" s="195"/>
      <c r="F80" s="195"/>
      <c r="G80" s="195"/>
      <c r="H80" s="195"/>
      <c r="I80" s="196"/>
      <c r="J80" s="195"/>
      <c r="K80" s="195"/>
      <c r="L80" s="61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="2" customFormat="1" ht="24.96" customHeight="1">
      <c r="A81" s="36"/>
      <c r="B81" s="37"/>
      <c r="C81" s="21" t="s">
        <v>184</v>
      </c>
      <c r="D81" s="38"/>
      <c r="E81" s="38"/>
      <c r="F81" s="38"/>
      <c r="G81" s="38"/>
      <c r="H81" s="38"/>
      <c r="I81" s="152"/>
      <c r="J81" s="38"/>
      <c r="K81" s="38"/>
      <c r="L81" s="61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6.96" customHeight="1">
      <c r="A82" s="36"/>
      <c r="B82" s="37"/>
      <c r="C82" s="38"/>
      <c r="D82" s="38"/>
      <c r="E82" s="38"/>
      <c r="F82" s="38"/>
      <c r="G82" s="38"/>
      <c r="H82" s="38"/>
      <c r="I82" s="152"/>
      <c r="J82" s="38"/>
      <c r="K82" s="38"/>
      <c r="L82" s="61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12" customHeight="1">
      <c r="A83" s="36"/>
      <c r="B83" s="37"/>
      <c r="C83" s="30" t="s">
        <v>15</v>
      </c>
      <c r="D83" s="38"/>
      <c r="E83" s="38"/>
      <c r="F83" s="38"/>
      <c r="G83" s="38"/>
      <c r="H83" s="38"/>
      <c r="I83" s="152"/>
      <c r="J83" s="38"/>
      <c r="K83" s="38"/>
      <c r="L83" s="61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6.5" customHeight="1">
      <c r="A84" s="36"/>
      <c r="B84" s="37"/>
      <c r="C84" s="38"/>
      <c r="D84" s="38"/>
      <c r="E84" s="197" t="str">
        <f>E7</f>
        <v>,,Úprava projektové dokumentace na stavbu Modernizace silnice II/298 Býšť - hranice kraje, km 9,700</v>
      </c>
      <c r="F84" s="30"/>
      <c r="G84" s="30"/>
      <c r="H84" s="30"/>
      <c r="I84" s="152"/>
      <c r="J84" s="38"/>
      <c r="K84" s="38"/>
      <c r="L84" s="61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12" customHeight="1">
      <c r="A85" s="36"/>
      <c r="B85" s="37"/>
      <c r="C85" s="30" t="s">
        <v>178</v>
      </c>
      <c r="D85" s="38"/>
      <c r="E85" s="38"/>
      <c r="F85" s="38"/>
      <c r="G85" s="38"/>
      <c r="H85" s="38"/>
      <c r="I85" s="152"/>
      <c r="J85" s="38"/>
      <c r="K85" s="38"/>
      <c r="L85" s="61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2" customFormat="1" ht="16.5" customHeight="1">
      <c r="A86" s="36"/>
      <c r="B86" s="37"/>
      <c r="C86" s="38"/>
      <c r="D86" s="38"/>
      <c r="E86" s="74" t="str">
        <f>E9</f>
        <v>SO 401 - Přeložka kabelu CETIN - způsobilé výdaje na vedlejší aktivity projektu</v>
      </c>
      <c r="F86" s="38"/>
      <c r="G86" s="38"/>
      <c r="H86" s="38"/>
      <c r="I86" s="152"/>
      <c r="J86" s="38"/>
      <c r="K86" s="38"/>
      <c r="L86" s="61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="2" customFormat="1" ht="6.96" customHeight="1">
      <c r="A87" s="36"/>
      <c r="B87" s="37"/>
      <c r="C87" s="38"/>
      <c r="D87" s="38"/>
      <c r="E87" s="38"/>
      <c r="F87" s="38"/>
      <c r="G87" s="38"/>
      <c r="H87" s="38"/>
      <c r="I87" s="152"/>
      <c r="J87" s="38"/>
      <c r="K87" s="38"/>
      <c r="L87" s="61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2" customFormat="1" ht="12" customHeight="1">
      <c r="A88" s="36"/>
      <c r="B88" s="37"/>
      <c r="C88" s="30" t="s">
        <v>19</v>
      </c>
      <c r="D88" s="38"/>
      <c r="E88" s="38"/>
      <c r="F88" s="25" t="str">
        <f>F12</f>
        <v xml:space="preserve"> </v>
      </c>
      <c r="G88" s="38"/>
      <c r="H88" s="38"/>
      <c r="I88" s="154" t="s">
        <v>21</v>
      </c>
      <c r="J88" s="77" t="str">
        <f>IF(J12="","",J12)</f>
        <v>7. 11. 2019</v>
      </c>
      <c r="K88" s="38"/>
      <c r="L88" s="61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="2" customFormat="1" ht="6.96" customHeight="1">
      <c r="A89" s="36"/>
      <c r="B89" s="37"/>
      <c r="C89" s="38"/>
      <c r="D89" s="38"/>
      <c r="E89" s="38"/>
      <c r="F89" s="38"/>
      <c r="G89" s="38"/>
      <c r="H89" s="38"/>
      <c r="I89" s="152"/>
      <c r="J89" s="38"/>
      <c r="K89" s="38"/>
      <c r="L89" s="61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="2" customFormat="1" ht="15.15" customHeight="1">
      <c r="A90" s="36"/>
      <c r="B90" s="37"/>
      <c r="C90" s="30" t="s">
        <v>23</v>
      </c>
      <c r="D90" s="38"/>
      <c r="E90" s="38"/>
      <c r="F90" s="25" t="str">
        <f>E15</f>
        <v xml:space="preserve"> </v>
      </c>
      <c r="G90" s="38"/>
      <c r="H90" s="38"/>
      <c r="I90" s="154" t="s">
        <v>28</v>
      </c>
      <c r="J90" s="34" t="str">
        <f>E21</f>
        <v xml:space="preserve"> </v>
      </c>
      <c r="K90" s="38"/>
      <c r="L90" s="61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="2" customFormat="1" ht="15.15" customHeight="1">
      <c r="A91" s="36"/>
      <c r="B91" s="37"/>
      <c r="C91" s="30" t="s">
        <v>26</v>
      </c>
      <c r="D91" s="38"/>
      <c r="E91" s="38"/>
      <c r="F91" s="25" t="str">
        <f>IF(E18="","",E18)</f>
        <v>Vyplň údaj</v>
      </c>
      <c r="G91" s="38"/>
      <c r="H91" s="38"/>
      <c r="I91" s="154" t="s">
        <v>30</v>
      </c>
      <c r="J91" s="34" t="str">
        <f>E24</f>
        <v xml:space="preserve"> </v>
      </c>
      <c r="K91" s="38"/>
      <c r="L91" s="61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="2" customFormat="1" ht="10.32" customHeight="1">
      <c r="A92" s="36"/>
      <c r="B92" s="37"/>
      <c r="C92" s="38"/>
      <c r="D92" s="38"/>
      <c r="E92" s="38"/>
      <c r="F92" s="38"/>
      <c r="G92" s="38"/>
      <c r="H92" s="38"/>
      <c r="I92" s="152"/>
      <c r="J92" s="38"/>
      <c r="K92" s="38"/>
      <c r="L92" s="61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="2" customFormat="1" ht="29.28" customHeight="1">
      <c r="A93" s="36"/>
      <c r="B93" s="37"/>
      <c r="C93" s="198" t="s">
        <v>185</v>
      </c>
      <c r="D93" s="199"/>
      <c r="E93" s="199"/>
      <c r="F93" s="199"/>
      <c r="G93" s="199"/>
      <c r="H93" s="199"/>
      <c r="I93" s="200"/>
      <c r="J93" s="201" t="s">
        <v>186</v>
      </c>
      <c r="K93" s="199"/>
      <c r="L93" s="61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="2" customFormat="1" ht="10.32" customHeight="1">
      <c r="A94" s="36"/>
      <c r="B94" s="37"/>
      <c r="C94" s="38"/>
      <c r="D94" s="38"/>
      <c r="E94" s="38"/>
      <c r="F94" s="38"/>
      <c r="G94" s="38"/>
      <c r="H94" s="38"/>
      <c r="I94" s="152"/>
      <c r="J94" s="38"/>
      <c r="K94" s="38"/>
      <c r="L94" s="61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="2" customFormat="1" ht="22.8" customHeight="1">
      <c r="A95" s="36"/>
      <c r="B95" s="37"/>
      <c r="C95" s="202" t="s">
        <v>187</v>
      </c>
      <c r="D95" s="38"/>
      <c r="E95" s="38"/>
      <c r="F95" s="38"/>
      <c r="G95" s="38"/>
      <c r="H95" s="38"/>
      <c r="I95" s="152"/>
      <c r="J95" s="108">
        <f>J116</f>
        <v>0</v>
      </c>
      <c r="K95" s="38"/>
      <c r="L95" s="61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  <c r="AU95" s="15" t="s">
        <v>82</v>
      </c>
    </row>
    <row r="96" s="9" customFormat="1" ht="24.96" customHeight="1">
      <c r="A96" s="9"/>
      <c r="B96" s="203"/>
      <c r="C96" s="204"/>
      <c r="D96" s="205" t="s">
        <v>1302</v>
      </c>
      <c r="E96" s="206"/>
      <c r="F96" s="206"/>
      <c r="G96" s="206"/>
      <c r="H96" s="206"/>
      <c r="I96" s="207"/>
      <c r="J96" s="208">
        <f>J117</f>
        <v>0</v>
      </c>
      <c r="K96" s="204"/>
      <c r="L96" s="209"/>
      <c r="S96" s="9"/>
      <c r="T96" s="9"/>
      <c r="U96" s="9"/>
      <c r="V96" s="9"/>
      <c r="W96" s="9"/>
      <c r="X96" s="9"/>
      <c r="Y96" s="9"/>
      <c r="Z96" s="9"/>
      <c r="AA96" s="9"/>
      <c r="AB96" s="9"/>
      <c r="AC96" s="9"/>
      <c r="AD96" s="9"/>
      <c r="AE96" s="9"/>
    </row>
    <row r="97" s="2" customFormat="1" ht="21.84" customHeight="1">
      <c r="A97" s="36"/>
      <c r="B97" s="37"/>
      <c r="C97" s="38"/>
      <c r="D97" s="38"/>
      <c r="E97" s="38"/>
      <c r="F97" s="38"/>
      <c r="G97" s="38"/>
      <c r="H97" s="38"/>
      <c r="I97" s="152"/>
      <c r="J97" s="38"/>
      <c r="K97" s="38"/>
      <c r="L97" s="61"/>
      <c r="S97" s="36"/>
      <c r="T97" s="36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</row>
    <row r="98" s="2" customFormat="1" ht="6.96" customHeight="1">
      <c r="A98" s="36"/>
      <c r="B98" s="64"/>
      <c r="C98" s="65"/>
      <c r="D98" s="65"/>
      <c r="E98" s="65"/>
      <c r="F98" s="65"/>
      <c r="G98" s="65"/>
      <c r="H98" s="65"/>
      <c r="I98" s="193"/>
      <c r="J98" s="65"/>
      <c r="K98" s="65"/>
      <c r="L98" s="61"/>
      <c r="S98" s="36"/>
      <c r="T98" s="36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</row>
    <row r="102" s="2" customFormat="1" ht="6.96" customHeight="1">
      <c r="A102" s="36"/>
      <c r="B102" s="66"/>
      <c r="C102" s="67"/>
      <c r="D102" s="67"/>
      <c r="E102" s="67"/>
      <c r="F102" s="67"/>
      <c r="G102" s="67"/>
      <c r="H102" s="67"/>
      <c r="I102" s="196"/>
      <c r="J102" s="67"/>
      <c r="K102" s="67"/>
      <c r="L102" s="61"/>
      <c r="S102" s="36"/>
      <c r="T102" s="36"/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</row>
    <row r="103" s="2" customFormat="1" ht="24.96" customHeight="1">
      <c r="A103" s="36"/>
      <c r="B103" s="37"/>
      <c r="C103" s="21" t="s">
        <v>189</v>
      </c>
      <c r="D103" s="38"/>
      <c r="E103" s="38"/>
      <c r="F103" s="38"/>
      <c r="G103" s="38"/>
      <c r="H103" s="38"/>
      <c r="I103" s="152"/>
      <c r="J103" s="38"/>
      <c r="K103" s="38"/>
      <c r="L103" s="61"/>
      <c r="S103" s="36"/>
      <c r="T103" s="36"/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</row>
    <row r="104" s="2" customFormat="1" ht="6.96" customHeight="1">
      <c r="A104" s="36"/>
      <c r="B104" s="37"/>
      <c r="C104" s="38"/>
      <c r="D104" s="38"/>
      <c r="E104" s="38"/>
      <c r="F104" s="38"/>
      <c r="G104" s="38"/>
      <c r="H104" s="38"/>
      <c r="I104" s="152"/>
      <c r="J104" s="38"/>
      <c r="K104" s="38"/>
      <c r="L104" s="61"/>
      <c r="S104" s="36"/>
      <c r="T104" s="36"/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</row>
    <row r="105" s="2" customFormat="1" ht="12" customHeight="1">
      <c r="A105" s="36"/>
      <c r="B105" s="37"/>
      <c r="C105" s="30" t="s">
        <v>15</v>
      </c>
      <c r="D105" s="38"/>
      <c r="E105" s="38"/>
      <c r="F105" s="38"/>
      <c r="G105" s="38"/>
      <c r="H105" s="38"/>
      <c r="I105" s="152"/>
      <c r="J105" s="38"/>
      <c r="K105" s="38"/>
      <c r="L105" s="61"/>
      <c r="S105" s="36"/>
      <c r="T105" s="36"/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</row>
    <row r="106" s="2" customFormat="1" ht="16.5" customHeight="1">
      <c r="A106" s="36"/>
      <c r="B106" s="37"/>
      <c r="C106" s="38"/>
      <c r="D106" s="38"/>
      <c r="E106" s="197" t="str">
        <f>E7</f>
        <v>,,Úprava projektové dokumentace na stavbu Modernizace silnice II/298 Býšť - hranice kraje, km 9,700</v>
      </c>
      <c r="F106" s="30"/>
      <c r="G106" s="30"/>
      <c r="H106" s="30"/>
      <c r="I106" s="152"/>
      <c r="J106" s="38"/>
      <c r="K106" s="38"/>
      <c r="L106" s="61"/>
      <c r="S106" s="36"/>
      <c r="T106" s="36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</row>
    <row r="107" s="2" customFormat="1" ht="12" customHeight="1">
      <c r="A107" s="36"/>
      <c r="B107" s="37"/>
      <c r="C107" s="30" t="s">
        <v>178</v>
      </c>
      <c r="D107" s="38"/>
      <c r="E107" s="38"/>
      <c r="F107" s="38"/>
      <c r="G107" s="38"/>
      <c r="H107" s="38"/>
      <c r="I107" s="152"/>
      <c r="J107" s="38"/>
      <c r="K107" s="38"/>
      <c r="L107" s="61"/>
      <c r="S107" s="36"/>
      <c r="T107" s="36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</row>
    <row r="108" s="2" customFormat="1" ht="16.5" customHeight="1">
      <c r="A108" s="36"/>
      <c r="B108" s="37"/>
      <c r="C108" s="38"/>
      <c r="D108" s="38"/>
      <c r="E108" s="74" t="str">
        <f>E9</f>
        <v>SO 401 - Přeložka kabelu CETIN - způsobilé výdaje na vedlejší aktivity projektu</v>
      </c>
      <c r="F108" s="38"/>
      <c r="G108" s="38"/>
      <c r="H108" s="38"/>
      <c r="I108" s="152"/>
      <c r="J108" s="38"/>
      <c r="K108" s="38"/>
      <c r="L108" s="61"/>
      <c r="S108" s="36"/>
      <c r="T108" s="36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</row>
    <row r="109" s="2" customFormat="1" ht="6.96" customHeight="1">
      <c r="A109" s="36"/>
      <c r="B109" s="37"/>
      <c r="C109" s="38"/>
      <c r="D109" s="38"/>
      <c r="E109" s="38"/>
      <c r="F109" s="38"/>
      <c r="G109" s="38"/>
      <c r="H109" s="38"/>
      <c r="I109" s="152"/>
      <c r="J109" s="38"/>
      <c r="K109" s="38"/>
      <c r="L109" s="61"/>
      <c r="S109" s="36"/>
      <c r="T109" s="36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</row>
    <row r="110" s="2" customFormat="1" ht="12" customHeight="1">
      <c r="A110" s="36"/>
      <c r="B110" s="37"/>
      <c r="C110" s="30" t="s">
        <v>19</v>
      </c>
      <c r="D110" s="38"/>
      <c r="E110" s="38"/>
      <c r="F110" s="25" t="str">
        <f>F12</f>
        <v xml:space="preserve"> </v>
      </c>
      <c r="G110" s="38"/>
      <c r="H110" s="38"/>
      <c r="I110" s="154" t="s">
        <v>21</v>
      </c>
      <c r="J110" s="77" t="str">
        <f>IF(J12="","",J12)</f>
        <v>7. 11. 2019</v>
      </c>
      <c r="K110" s="38"/>
      <c r="L110" s="61"/>
      <c r="S110" s="36"/>
      <c r="T110" s="36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</row>
    <row r="111" s="2" customFormat="1" ht="6.96" customHeight="1">
      <c r="A111" s="36"/>
      <c r="B111" s="37"/>
      <c r="C111" s="38"/>
      <c r="D111" s="38"/>
      <c r="E111" s="38"/>
      <c r="F111" s="38"/>
      <c r="G111" s="38"/>
      <c r="H111" s="38"/>
      <c r="I111" s="152"/>
      <c r="J111" s="38"/>
      <c r="K111" s="38"/>
      <c r="L111" s="61"/>
      <c r="S111" s="36"/>
      <c r="T111" s="36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</row>
    <row r="112" s="2" customFormat="1" ht="15.15" customHeight="1">
      <c r="A112" s="36"/>
      <c r="B112" s="37"/>
      <c r="C112" s="30" t="s">
        <v>23</v>
      </c>
      <c r="D112" s="38"/>
      <c r="E112" s="38"/>
      <c r="F112" s="25" t="str">
        <f>E15</f>
        <v xml:space="preserve"> </v>
      </c>
      <c r="G112" s="38"/>
      <c r="H112" s="38"/>
      <c r="I112" s="154" t="s">
        <v>28</v>
      </c>
      <c r="J112" s="34" t="str">
        <f>E21</f>
        <v xml:space="preserve"> </v>
      </c>
      <c r="K112" s="38"/>
      <c r="L112" s="61"/>
      <c r="S112" s="36"/>
      <c r="T112" s="36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</row>
    <row r="113" s="2" customFormat="1" ht="15.15" customHeight="1">
      <c r="A113" s="36"/>
      <c r="B113" s="37"/>
      <c r="C113" s="30" t="s">
        <v>26</v>
      </c>
      <c r="D113" s="38"/>
      <c r="E113" s="38"/>
      <c r="F113" s="25" t="str">
        <f>IF(E18="","",E18)</f>
        <v>Vyplň údaj</v>
      </c>
      <c r="G113" s="38"/>
      <c r="H113" s="38"/>
      <c r="I113" s="154" t="s">
        <v>30</v>
      </c>
      <c r="J113" s="34" t="str">
        <f>E24</f>
        <v xml:space="preserve"> </v>
      </c>
      <c r="K113" s="38"/>
      <c r="L113" s="61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</row>
    <row r="114" s="2" customFormat="1" ht="10.32" customHeight="1">
      <c r="A114" s="36"/>
      <c r="B114" s="37"/>
      <c r="C114" s="38"/>
      <c r="D114" s="38"/>
      <c r="E114" s="38"/>
      <c r="F114" s="38"/>
      <c r="G114" s="38"/>
      <c r="H114" s="38"/>
      <c r="I114" s="152"/>
      <c r="J114" s="38"/>
      <c r="K114" s="38"/>
      <c r="L114" s="61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</row>
    <row r="115" s="10" customFormat="1" ht="29.28" customHeight="1">
      <c r="A115" s="210"/>
      <c r="B115" s="211"/>
      <c r="C115" s="212" t="s">
        <v>190</v>
      </c>
      <c r="D115" s="213" t="s">
        <v>57</v>
      </c>
      <c r="E115" s="213" t="s">
        <v>53</v>
      </c>
      <c r="F115" s="213" t="s">
        <v>54</v>
      </c>
      <c r="G115" s="213" t="s">
        <v>191</v>
      </c>
      <c r="H115" s="213" t="s">
        <v>192</v>
      </c>
      <c r="I115" s="214" t="s">
        <v>193</v>
      </c>
      <c r="J115" s="213" t="s">
        <v>186</v>
      </c>
      <c r="K115" s="215" t="s">
        <v>194</v>
      </c>
      <c r="L115" s="216"/>
      <c r="M115" s="98" t="s">
        <v>1</v>
      </c>
      <c r="N115" s="99" t="s">
        <v>36</v>
      </c>
      <c r="O115" s="99" t="s">
        <v>195</v>
      </c>
      <c r="P115" s="99" t="s">
        <v>196</v>
      </c>
      <c r="Q115" s="99" t="s">
        <v>197</v>
      </c>
      <c r="R115" s="99" t="s">
        <v>198</v>
      </c>
      <c r="S115" s="99" t="s">
        <v>199</v>
      </c>
      <c r="T115" s="100" t="s">
        <v>200</v>
      </c>
      <c r="U115" s="210"/>
      <c r="V115" s="210"/>
      <c r="W115" s="210"/>
      <c r="X115" s="210"/>
      <c r="Y115" s="210"/>
      <c r="Z115" s="210"/>
      <c r="AA115" s="210"/>
      <c r="AB115" s="210"/>
      <c r="AC115" s="210"/>
      <c r="AD115" s="210"/>
      <c r="AE115" s="210"/>
    </row>
    <row r="116" s="2" customFormat="1" ht="22.8" customHeight="1">
      <c r="A116" s="36"/>
      <c r="B116" s="37"/>
      <c r="C116" s="105" t="s">
        <v>201</v>
      </c>
      <c r="D116" s="38"/>
      <c r="E116" s="38"/>
      <c r="F116" s="38"/>
      <c r="G116" s="38"/>
      <c r="H116" s="38"/>
      <c r="I116" s="152"/>
      <c r="J116" s="217">
        <f>BK116</f>
        <v>0</v>
      </c>
      <c r="K116" s="38"/>
      <c r="L116" s="42"/>
      <c r="M116" s="101"/>
      <c r="N116" s="218"/>
      <c r="O116" s="102"/>
      <c r="P116" s="219">
        <f>P117</f>
        <v>0</v>
      </c>
      <c r="Q116" s="102"/>
      <c r="R116" s="219">
        <f>R117</f>
        <v>0</v>
      </c>
      <c r="S116" s="102"/>
      <c r="T116" s="220">
        <f>T117</f>
        <v>0</v>
      </c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  <c r="AT116" s="15" t="s">
        <v>71</v>
      </c>
      <c r="AU116" s="15" t="s">
        <v>82</v>
      </c>
      <c r="BK116" s="221">
        <f>BK117</f>
        <v>0</v>
      </c>
    </row>
    <row r="117" s="11" customFormat="1" ht="25.92" customHeight="1">
      <c r="A117" s="11"/>
      <c r="B117" s="222"/>
      <c r="C117" s="223"/>
      <c r="D117" s="224" t="s">
        <v>71</v>
      </c>
      <c r="E117" s="225" t="s">
        <v>246</v>
      </c>
      <c r="F117" s="225" t="s">
        <v>1303</v>
      </c>
      <c r="G117" s="223"/>
      <c r="H117" s="223"/>
      <c r="I117" s="226"/>
      <c r="J117" s="227">
        <f>BK117</f>
        <v>0</v>
      </c>
      <c r="K117" s="223"/>
      <c r="L117" s="228"/>
      <c r="M117" s="229"/>
      <c r="N117" s="230"/>
      <c r="O117" s="230"/>
      <c r="P117" s="231">
        <f>SUM(P118:P119)</f>
        <v>0</v>
      </c>
      <c r="Q117" s="230"/>
      <c r="R117" s="231">
        <f>SUM(R118:R119)</f>
        <v>0</v>
      </c>
      <c r="S117" s="230"/>
      <c r="T117" s="232">
        <f>SUM(T118:T119)</f>
        <v>0</v>
      </c>
      <c r="U117" s="11"/>
      <c r="V117" s="11"/>
      <c r="W117" s="11"/>
      <c r="X117" s="11"/>
      <c r="Y117" s="11"/>
      <c r="Z117" s="11"/>
      <c r="AA117" s="11"/>
      <c r="AB117" s="11"/>
      <c r="AC117" s="11"/>
      <c r="AD117" s="11"/>
      <c r="AE117" s="11"/>
      <c r="AR117" s="233" t="s">
        <v>95</v>
      </c>
      <c r="AT117" s="234" t="s">
        <v>71</v>
      </c>
      <c r="AU117" s="234" t="s">
        <v>72</v>
      </c>
      <c r="AY117" s="233" t="s">
        <v>203</v>
      </c>
      <c r="BK117" s="235">
        <f>SUM(BK118:BK119)</f>
        <v>0</v>
      </c>
    </row>
    <row r="118" s="2" customFormat="1" ht="16.5" customHeight="1">
      <c r="A118" s="36"/>
      <c r="B118" s="37"/>
      <c r="C118" s="236" t="s">
        <v>80</v>
      </c>
      <c r="D118" s="236" t="s">
        <v>204</v>
      </c>
      <c r="E118" s="237" t="s">
        <v>1472</v>
      </c>
      <c r="F118" s="238" t="s">
        <v>1473</v>
      </c>
      <c r="G118" s="239" t="s">
        <v>207</v>
      </c>
      <c r="H118" s="240">
        <v>1</v>
      </c>
      <c r="I118" s="241"/>
      <c r="J118" s="240">
        <f>ROUND(I118*H118,2)</f>
        <v>0</v>
      </c>
      <c r="K118" s="238" t="s">
        <v>452</v>
      </c>
      <c r="L118" s="42"/>
      <c r="M118" s="242" t="s">
        <v>1</v>
      </c>
      <c r="N118" s="243" t="s">
        <v>37</v>
      </c>
      <c r="O118" s="89"/>
      <c r="P118" s="244">
        <f>O118*H118</f>
        <v>0</v>
      </c>
      <c r="Q118" s="244">
        <v>0</v>
      </c>
      <c r="R118" s="244">
        <f>Q118*H118</f>
        <v>0</v>
      </c>
      <c r="S118" s="244">
        <v>0</v>
      </c>
      <c r="T118" s="245">
        <f>S118*H118</f>
        <v>0</v>
      </c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  <c r="AR118" s="246" t="s">
        <v>405</v>
      </c>
      <c r="AT118" s="246" t="s">
        <v>204</v>
      </c>
      <c r="AU118" s="246" t="s">
        <v>80</v>
      </c>
      <c r="AY118" s="15" t="s">
        <v>203</v>
      </c>
      <c r="BE118" s="247">
        <f>IF(N118="základní",J118,0)</f>
        <v>0</v>
      </c>
      <c r="BF118" s="247">
        <f>IF(N118="snížená",J118,0)</f>
        <v>0</v>
      </c>
      <c r="BG118" s="247">
        <f>IF(N118="zákl. přenesená",J118,0)</f>
        <v>0</v>
      </c>
      <c r="BH118" s="247">
        <f>IF(N118="sníž. přenesená",J118,0)</f>
        <v>0</v>
      </c>
      <c r="BI118" s="247">
        <f>IF(N118="nulová",J118,0)</f>
        <v>0</v>
      </c>
      <c r="BJ118" s="15" t="s">
        <v>80</v>
      </c>
      <c r="BK118" s="247">
        <f>ROUND(I118*H118,2)</f>
        <v>0</v>
      </c>
      <c r="BL118" s="15" t="s">
        <v>405</v>
      </c>
      <c r="BM118" s="246" t="s">
        <v>1474</v>
      </c>
    </row>
    <row r="119" s="12" customFormat="1">
      <c r="A119" s="12"/>
      <c r="B119" s="252"/>
      <c r="C119" s="253"/>
      <c r="D119" s="248" t="s">
        <v>213</v>
      </c>
      <c r="E119" s="254" t="s">
        <v>226</v>
      </c>
      <c r="F119" s="255" t="s">
        <v>80</v>
      </c>
      <c r="G119" s="253"/>
      <c r="H119" s="256">
        <v>1</v>
      </c>
      <c r="I119" s="257"/>
      <c r="J119" s="253"/>
      <c r="K119" s="253"/>
      <c r="L119" s="258"/>
      <c r="M119" s="263"/>
      <c r="N119" s="264"/>
      <c r="O119" s="264"/>
      <c r="P119" s="264"/>
      <c r="Q119" s="264"/>
      <c r="R119" s="264"/>
      <c r="S119" s="264"/>
      <c r="T119" s="265"/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T119" s="262" t="s">
        <v>213</v>
      </c>
      <c r="AU119" s="262" t="s">
        <v>80</v>
      </c>
      <c r="AV119" s="12" t="s">
        <v>95</v>
      </c>
      <c r="AW119" s="12" t="s">
        <v>29</v>
      </c>
      <c r="AX119" s="12" t="s">
        <v>80</v>
      </c>
      <c r="AY119" s="262" t="s">
        <v>203</v>
      </c>
    </row>
    <row r="120" s="2" customFormat="1" ht="6.96" customHeight="1">
      <c r="A120" s="36"/>
      <c r="B120" s="64"/>
      <c r="C120" s="65"/>
      <c r="D120" s="65"/>
      <c r="E120" s="65"/>
      <c r="F120" s="65"/>
      <c r="G120" s="65"/>
      <c r="H120" s="65"/>
      <c r="I120" s="193"/>
      <c r="J120" s="65"/>
      <c r="K120" s="65"/>
      <c r="L120" s="42"/>
      <c r="M120" s="36"/>
      <c r="O120" s="36"/>
      <c r="P120" s="36"/>
      <c r="Q120" s="36"/>
      <c r="R120" s="36"/>
      <c r="S120" s="36"/>
      <c r="T120" s="36"/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</row>
  </sheetData>
  <sheetProtection sheet="1" autoFilter="0" formatColumns="0" formatRows="0" objects="1" scenarios="1" spinCount="100000" saltValue="8V0E6tFC05lCUw3Du7bVmRBW2lwEdz0MTk9G2uQjMo/pQpIrWybJ7cWDC1P5X7XiPFOpFewly6samgbg8SDUog==" hashValue="6XJvUqd05Pl1DV1CRRV0SIPJUssgAgH7i4KgzWA+DV0RqPvECfY3xxlfj5XtTqMq7EnLh6kKlvgdBxCkDhDBoA==" algorithmName="SHA-512" password="CC35"/>
  <autoFilter ref="C115:K119"/>
  <mergeCells count="9">
    <mergeCell ref="E7:H7"/>
    <mergeCell ref="E9:H9"/>
    <mergeCell ref="E18:H18"/>
    <mergeCell ref="E27:H27"/>
    <mergeCell ref="E84:H84"/>
    <mergeCell ref="E86:H86"/>
    <mergeCell ref="E106:H106"/>
    <mergeCell ref="E108:H108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style="1" customWidth="1"/>
    <col min="2" max="2" width="1.67" style="1" customWidth="1"/>
    <col min="3" max="3" width="4.17" style="1" customWidth="1"/>
    <col min="4" max="4" width="4.33" style="1" customWidth="1"/>
    <col min="5" max="5" width="17.17" style="1" customWidth="1"/>
    <col min="6" max="6" width="100.83" style="1" customWidth="1"/>
    <col min="7" max="7" width="7" style="1" customWidth="1"/>
    <col min="8" max="8" width="11.5" style="1" customWidth="1"/>
    <col min="9" max="9" width="20.17" style="144" customWidth="1"/>
    <col min="10" max="10" width="20.17" style="1" customWidth="1"/>
    <col min="11" max="11" width="20.17" style="1" customWidth="1"/>
    <col min="12" max="12" width="9.33" style="1" customWidth="1"/>
    <col min="13" max="13" width="10.83" style="1" hidden="1" customWidth="1"/>
    <col min="14" max="14" width="9.33" style="1" hidden="1"/>
    <col min="15" max="15" width="14.17" style="1" hidden="1" customWidth="1"/>
    <col min="16" max="16" width="14.17" style="1" hidden="1" customWidth="1"/>
    <col min="17" max="17" width="14.17" style="1" hidden="1" customWidth="1"/>
    <col min="18" max="18" width="14.17" style="1" hidden="1" customWidth="1"/>
    <col min="19" max="19" width="14.17" style="1" hidden="1" customWidth="1"/>
    <col min="20" max="20" width="14.17" style="1" hidden="1" customWidth="1"/>
    <col min="21" max="21" width="16.33" style="1" hidden="1" customWidth="1"/>
    <col min="22" max="22" width="12.33" style="1" customWidth="1"/>
    <col min="23" max="23" width="16.33" style="1" customWidth="1"/>
    <col min="24" max="24" width="12.33" style="1" customWidth="1"/>
    <col min="25" max="25" width="15" style="1" customWidth="1"/>
    <col min="26" max="26" width="11" style="1" customWidth="1"/>
    <col min="27" max="27" width="15" style="1" customWidth="1"/>
    <col min="28" max="28" width="16.33" style="1" customWidth="1"/>
    <col min="29" max="29" width="11" style="1" customWidth="1"/>
    <col min="30" max="30" width="15" style="1" customWidth="1"/>
    <col min="31" max="31" width="16.33" style="1" customWidth="1"/>
    <col min="44" max="44" width="9.33" style="1" hidden="1"/>
    <col min="45" max="45" width="9.33" style="1" hidden="1"/>
    <col min="46" max="46" width="9.33" style="1" hidden="1"/>
    <col min="47" max="47" width="9.33" style="1" hidden="1"/>
    <col min="48" max="48" width="9.33" style="1" hidden="1"/>
    <col min="49" max="49" width="9.33" style="1" hidden="1"/>
    <col min="50" max="50" width="9.33" style="1" hidden="1"/>
    <col min="51" max="51" width="9.33" style="1" hidden="1"/>
    <col min="52" max="52" width="9.33" style="1" hidden="1"/>
    <col min="53" max="53" width="9.33" style="1" hidden="1"/>
    <col min="54" max="54" width="9.33" style="1" hidden="1"/>
    <col min="55" max="55" width="9.33" style="1" hidden="1"/>
    <col min="56" max="56" width="9.33" style="1" hidden="1"/>
    <col min="57" max="57" width="9.33" style="1" hidden="1"/>
    <col min="58" max="58" width="9.33" style="1" hidden="1"/>
    <col min="59" max="59" width="9.33" style="1" hidden="1"/>
    <col min="60" max="60" width="9.33" style="1" hidden="1"/>
    <col min="61" max="61" width="9.33" style="1" hidden="1"/>
    <col min="62" max="62" width="9.33" style="1" hidden="1"/>
    <col min="63" max="63" width="9.33" style="1" hidden="1"/>
    <col min="64" max="64" width="9.33" style="1" hidden="1"/>
    <col min="65" max="65" width="9.33" style="1" hidden="1"/>
  </cols>
  <sheetData>
    <row r="2" s="1" customFormat="1" ht="36.96" customHeight="1">
      <c r="I2" s="144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165</v>
      </c>
    </row>
    <row r="3" s="1" customFormat="1" ht="6.96" customHeight="1">
      <c r="B3" s="145"/>
      <c r="C3" s="146"/>
      <c r="D3" s="146"/>
      <c r="E3" s="146"/>
      <c r="F3" s="146"/>
      <c r="G3" s="146"/>
      <c r="H3" s="146"/>
      <c r="I3" s="147"/>
      <c r="J3" s="146"/>
      <c r="K3" s="146"/>
      <c r="L3" s="18"/>
      <c r="AT3" s="15" t="s">
        <v>82</v>
      </c>
    </row>
    <row r="4" s="1" customFormat="1" ht="24.96" customHeight="1">
      <c r="B4" s="18"/>
      <c r="D4" s="148" t="s">
        <v>177</v>
      </c>
      <c r="I4" s="144"/>
      <c r="L4" s="18"/>
      <c r="M4" s="149" t="s">
        <v>10</v>
      </c>
      <c r="AT4" s="15" t="s">
        <v>4</v>
      </c>
    </row>
    <row r="5" s="1" customFormat="1" ht="6.96" customHeight="1">
      <c r="B5" s="18"/>
      <c r="I5" s="144"/>
      <c r="L5" s="18"/>
    </row>
    <row r="6" s="1" customFormat="1" ht="12" customHeight="1">
      <c r="B6" s="18"/>
      <c r="D6" s="150" t="s">
        <v>15</v>
      </c>
      <c r="I6" s="144"/>
      <c r="L6" s="18"/>
    </row>
    <row r="7" s="1" customFormat="1" ht="16.5" customHeight="1">
      <c r="B7" s="18"/>
      <c r="E7" s="151" t="str">
        <f>'Rekapitulace stavby'!K6</f>
        <v>,,Úprava projektové dokumentace na stavbu Modernizace silnice II/298 Býšť - hranice kraje, km 9,700</v>
      </c>
      <c r="F7" s="150"/>
      <c r="G7" s="150"/>
      <c r="H7" s="150"/>
      <c r="I7" s="144"/>
      <c r="L7" s="18"/>
    </row>
    <row r="8" s="2" customFormat="1" ht="12" customHeight="1">
      <c r="A8" s="36"/>
      <c r="B8" s="42"/>
      <c r="C8" s="36"/>
      <c r="D8" s="150" t="s">
        <v>178</v>
      </c>
      <c r="E8" s="36"/>
      <c r="F8" s="36"/>
      <c r="G8" s="36"/>
      <c r="H8" s="36"/>
      <c r="I8" s="152"/>
      <c r="J8" s="36"/>
      <c r="K8" s="36"/>
      <c r="L8" s="61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6.5" customHeight="1">
      <c r="A9" s="36"/>
      <c r="B9" s="42"/>
      <c r="C9" s="36"/>
      <c r="D9" s="36"/>
      <c r="E9" s="153" t="s">
        <v>1475</v>
      </c>
      <c r="F9" s="36"/>
      <c r="G9" s="36"/>
      <c r="H9" s="36"/>
      <c r="I9" s="152"/>
      <c r="J9" s="36"/>
      <c r="K9" s="36"/>
      <c r="L9" s="61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42"/>
      <c r="C10" s="36"/>
      <c r="D10" s="36"/>
      <c r="E10" s="36"/>
      <c r="F10" s="36"/>
      <c r="G10" s="36"/>
      <c r="H10" s="36"/>
      <c r="I10" s="152"/>
      <c r="J10" s="36"/>
      <c r="K10" s="36"/>
      <c r="L10" s="61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42"/>
      <c r="C11" s="36"/>
      <c r="D11" s="150" t="s">
        <v>17</v>
      </c>
      <c r="E11" s="36"/>
      <c r="F11" s="139" t="s">
        <v>1</v>
      </c>
      <c r="G11" s="36"/>
      <c r="H11" s="36"/>
      <c r="I11" s="154" t="s">
        <v>18</v>
      </c>
      <c r="J11" s="139" t="s">
        <v>1</v>
      </c>
      <c r="K11" s="36"/>
      <c r="L11" s="61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42"/>
      <c r="C12" s="36"/>
      <c r="D12" s="150" t="s">
        <v>19</v>
      </c>
      <c r="E12" s="36"/>
      <c r="F12" s="139" t="s">
        <v>20</v>
      </c>
      <c r="G12" s="36"/>
      <c r="H12" s="36"/>
      <c r="I12" s="154" t="s">
        <v>21</v>
      </c>
      <c r="J12" s="155" t="str">
        <f>'Rekapitulace stavby'!AN8</f>
        <v>7. 11. 2019</v>
      </c>
      <c r="K12" s="36"/>
      <c r="L12" s="61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21.84" customHeight="1">
      <c r="A13" s="36"/>
      <c r="B13" s="42"/>
      <c r="C13" s="36"/>
      <c r="D13" s="156" t="s">
        <v>180</v>
      </c>
      <c r="E13" s="36"/>
      <c r="F13" s="157" t="s">
        <v>1476</v>
      </c>
      <c r="G13" s="36"/>
      <c r="H13" s="36"/>
      <c r="I13" s="158" t="s">
        <v>182</v>
      </c>
      <c r="J13" s="157" t="s">
        <v>183</v>
      </c>
      <c r="K13" s="36"/>
      <c r="L13" s="61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50" t="s">
        <v>23</v>
      </c>
      <c r="E14" s="36"/>
      <c r="F14" s="36"/>
      <c r="G14" s="36"/>
      <c r="H14" s="36"/>
      <c r="I14" s="154" t="s">
        <v>24</v>
      </c>
      <c r="J14" s="139" t="str">
        <f>IF('Rekapitulace stavby'!AN10="","",'Rekapitulace stavby'!AN10)</f>
        <v/>
      </c>
      <c r="K14" s="36"/>
      <c r="L14" s="61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42"/>
      <c r="C15" s="36"/>
      <c r="D15" s="36"/>
      <c r="E15" s="139" t="str">
        <f>IF('Rekapitulace stavby'!E11="","",'Rekapitulace stavby'!E11)</f>
        <v xml:space="preserve"> </v>
      </c>
      <c r="F15" s="36"/>
      <c r="G15" s="36"/>
      <c r="H15" s="36"/>
      <c r="I15" s="154" t="s">
        <v>25</v>
      </c>
      <c r="J15" s="139" t="str">
        <f>IF('Rekapitulace stavby'!AN11="","",'Rekapitulace stavby'!AN11)</f>
        <v/>
      </c>
      <c r="K15" s="36"/>
      <c r="L15" s="61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42"/>
      <c r="C16" s="36"/>
      <c r="D16" s="36"/>
      <c r="E16" s="36"/>
      <c r="F16" s="36"/>
      <c r="G16" s="36"/>
      <c r="H16" s="36"/>
      <c r="I16" s="152"/>
      <c r="J16" s="36"/>
      <c r="K16" s="36"/>
      <c r="L16" s="61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42"/>
      <c r="C17" s="36"/>
      <c r="D17" s="150" t="s">
        <v>26</v>
      </c>
      <c r="E17" s="36"/>
      <c r="F17" s="36"/>
      <c r="G17" s="36"/>
      <c r="H17" s="36"/>
      <c r="I17" s="154" t="s">
        <v>24</v>
      </c>
      <c r="J17" s="31" t="str">
        <f>'Rekapitulace stavby'!AN13</f>
        <v>Vyplň údaj</v>
      </c>
      <c r="K17" s="36"/>
      <c r="L17" s="61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42"/>
      <c r="C18" s="36"/>
      <c r="D18" s="36"/>
      <c r="E18" s="31" t="str">
        <f>'Rekapitulace stavby'!E14</f>
        <v>Vyplň údaj</v>
      </c>
      <c r="F18" s="139"/>
      <c r="G18" s="139"/>
      <c r="H18" s="139"/>
      <c r="I18" s="154" t="s">
        <v>25</v>
      </c>
      <c r="J18" s="31" t="str">
        <f>'Rekapitulace stavby'!AN14</f>
        <v>Vyplň údaj</v>
      </c>
      <c r="K18" s="36"/>
      <c r="L18" s="61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42"/>
      <c r="C19" s="36"/>
      <c r="D19" s="36"/>
      <c r="E19" s="36"/>
      <c r="F19" s="36"/>
      <c r="G19" s="36"/>
      <c r="H19" s="36"/>
      <c r="I19" s="152"/>
      <c r="J19" s="36"/>
      <c r="K19" s="36"/>
      <c r="L19" s="61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42"/>
      <c r="C20" s="36"/>
      <c r="D20" s="150" t="s">
        <v>28</v>
      </c>
      <c r="E20" s="36"/>
      <c r="F20" s="36"/>
      <c r="G20" s="36"/>
      <c r="H20" s="36"/>
      <c r="I20" s="154" t="s">
        <v>24</v>
      </c>
      <c r="J20" s="139" t="str">
        <f>IF('Rekapitulace stavby'!AN16="","",'Rekapitulace stavby'!AN16)</f>
        <v/>
      </c>
      <c r="K20" s="36"/>
      <c r="L20" s="61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42"/>
      <c r="C21" s="36"/>
      <c r="D21" s="36"/>
      <c r="E21" s="139" t="str">
        <f>IF('Rekapitulace stavby'!E17="","",'Rekapitulace stavby'!E17)</f>
        <v xml:space="preserve"> </v>
      </c>
      <c r="F21" s="36"/>
      <c r="G21" s="36"/>
      <c r="H21" s="36"/>
      <c r="I21" s="154" t="s">
        <v>25</v>
      </c>
      <c r="J21" s="139" t="str">
        <f>IF('Rekapitulace stavby'!AN17="","",'Rekapitulace stavby'!AN17)</f>
        <v/>
      </c>
      <c r="K21" s="36"/>
      <c r="L21" s="61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42"/>
      <c r="C22" s="36"/>
      <c r="D22" s="36"/>
      <c r="E22" s="36"/>
      <c r="F22" s="36"/>
      <c r="G22" s="36"/>
      <c r="H22" s="36"/>
      <c r="I22" s="152"/>
      <c r="J22" s="36"/>
      <c r="K22" s="36"/>
      <c r="L22" s="61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42"/>
      <c r="C23" s="36"/>
      <c r="D23" s="150" t="s">
        <v>30</v>
      </c>
      <c r="E23" s="36"/>
      <c r="F23" s="36"/>
      <c r="G23" s="36"/>
      <c r="H23" s="36"/>
      <c r="I23" s="154" t="s">
        <v>24</v>
      </c>
      <c r="J23" s="139" t="str">
        <f>IF('Rekapitulace stavby'!AN19="","",'Rekapitulace stavby'!AN19)</f>
        <v/>
      </c>
      <c r="K23" s="36"/>
      <c r="L23" s="61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42"/>
      <c r="C24" s="36"/>
      <c r="D24" s="36"/>
      <c r="E24" s="139" t="str">
        <f>IF('Rekapitulace stavby'!E20="","",'Rekapitulace stavby'!E20)</f>
        <v xml:space="preserve"> </v>
      </c>
      <c r="F24" s="36"/>
      <c r="G24" s="36"/>
      <c r="H24" s="36"/>
      <c r="I24" s="154" t="s">
        <v>25</v>
      </c>
      <c r="J24" s="139" t="str">
        <f>IF('Rekapitulace stavby'!AN20="","",'Rekapitulace stavby'!AN20)</f>
        <v/>
      </c>
      <c r="K24" s="36"/>
      <c r="L24" s="61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42"/>
      <c r="C25" s="36"/>
      <c r="D25" s="36"/>
      <c r="E25" s="36"/>
      <c r="F25" s="36"/>
      <c r="G25" s="36"/>
      <c r="H25" s="36"/>
      <c r="I25" s="152"/>
      <c r="J25" s="36"/>
      <c r="K25" s="36"/>
      <c r="L25" s="61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42"/>
      <c r="C26" s="36"/>
      <c r="D26" s="150" t="s">
        <v>31</v>
      </c>
      <c r="E26" s="36"/>
      <c r="F26" s="36"/>
      <c r="G26" s="36"/>
      <c r="H26" s="36"/>
      <c r="I26" s="152"/>
      <c r="J26" s="36"/>
      <c r="K26" s="36"/>
      <c r="L26" s="61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16.5" customHeight="1">
      <c r="A27" s="159"/>
      <c r="B27" s="160"/>
      <c r="C27" s="159"/>
      <c r="D27" s="159"/>
      <c r="E27" s="161" t="s">
        <v>1</v>
      </c>
      <c r="F27" s="161"/>
      <c r="G27" s="161"/>
      <c r="H27" s="161"/>
      <c r="I27" s="162"/>
      <c r="J27" s="159"/>
      <c r="K27" s="159"/>
      <c r="L27" s="163"/>
      <c r="S27" s="159"/>
      <c r="T27" s="159"/>
      <c r="U27" s="159"/>
      <c r="V27" s="159"/>
      <c r="W27" s="159"/>
      <c r="X27" s="159"/>
      <c r="Y27" s="159"/>
      <c r="Z27" s="159"/>
      <c r="AA27" s="159"/>
      <c r="AB27" s="159"/>
      <c r="AC27" s="159"/>
      <c r="AD27" s="159"/>
      <c r="AE27" s="159"/>
    </row>
    <row r="28" s="2" customFormat="1" ht="6.96" customHeight="1">
      <c r="A28" s="36"/>
      <c r="B28" s="42"/>
      <c r="C28" s="36"/>
      <c r="D28" s="36"/>
      <c r="E28" s="36"/>
      <c r="F28" s="36"/>
      <c r="G28" s="36"/>
      <c r="H28" s="36"/>
      <c r="I28" s="152"/>
      <c r="J28" s="36"/>
      <c r="K28" s="36"/>
      <c r="L28" s="61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42"/>
      <c r="C29" s="36"/>
      <c r="D29" s="164"/>
      <c r="E29" s="164"/>
      <c r="F29" s="164"/>
      <c r="G29" s="164"/>
      <c r="H29" s="164"/>
      <c r="I29" s="165"/>
      <c r="J29" s="164"/>
      <c r="K29" s="164"/>
      <c r="L29" s="61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25.44" customHeight="1">
      <c r="A30" s="36"/>
      <c r="B30" s="42"/>
      <c r="C30" s="36"/>
      <c r="D30" s="166" t="s">
        <v>32</v>
      </c>
      <c r="E30" s="36"/>
      <c r="F30" s="36"/>
      <c r="G30" s="36"/>
      <c r="H30" s="36"/>
      <c r="I30" s="152"/>
      <c r="J30" s="167">
        <f>ROUND(J116, 2)</f>
        <v>0</v>
      </c>
      <c r="K30" s="36"/>
      <c r="L30" s="61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64"/>
      <c r="E31" s="164"/>
      <c r="F31" s="164"/>
      <c r="G31" s="164"/>
      <c r="H31" s="164"/>
      <c r="I31" s="165"/>
      <c r="J31" s="164"/>
      <c r="K31" s="164"/>
      <c r="L31" s="61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42"/>
      <c r="C32" s="36"/>
      <c r="D32" s="36"/>
      <c r="E32" s="36"/>
      <c r="F32" s="168" t="s">
        <v>34</v>
      </c>
      <c r="G32" s="36"/>
      <c r="H32" s="36"/>
      <c r="I32" s="169" t="s">
        <v>33</v>
      </c>
      <c r="J32" s="168" t="s">
        <v>35</v>
      </c>
      <c r="K32" s="36"/>
      <c r="L32" s="61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14.4" customHeight="1">
      <c r="A33" s="36"/>
      <c r="B33" s="42"/>
      <c r="C33" s="36"/>
      <c r="D33" s="170" t="s">
        <v>36</v>
      </c>
      <c r="E33" s="150" t="s">
        <v>37</v>
      </c>
      <c r="F33" s="171">
        <f>ROUND((SUM(BE116:BE119)),  2)</f>
        <v>0</v>
      </c>
      <c r="G33" s="36"/>
      <c r="H33" s="36"/>
      <c r="I33" s="172">
        <v>0.20999999999999999</v>
      </c>
      <c r="J33" s="171">
        <f>ROUND(((SUM(BE116:BE119))*I33),  2)</f>
        <v>0</v>
      </c>
      <c r="K33" s="36"/>
      <c r="L33" s="61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150" t="s">
        <v>38</v>
      </c>
      <c r="F34" s="171">
        <f>ROUND((SUM(BF116:BF119)),  2)</f>
        <v>0</v>
      </c>
      <c r="G34" s="36"/>
      <c r="H34" s="36"/>
      <c r="I34" s="172">
        <v>0.14999999999999999</v>
      </c>
      <c r="J34" s="171">
        <f>ROUND(((SUM(BF116:BF119))*I34),  2)</f>
        <v>0</v>
      </c>
      <c r="K34" s="36"/>
      <c r="L34" s="61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42"/>
      <c r="C35" s="36"/>
      <c r="D35" s="36"/>
      <c r="E35" s="150" t="s">
        <v>39</v>
      </c>
      <c r="F35" s="171">
        <f>ROUND((SUM(BG116:BG119)),  2)</f>
        <v>0</v>
      </c>
      <c r="G35" s="36"/>
      <c r="H35" s="36"/>
      <c r="I35" s="172">
        <v>0.20999999999999999</v>
      </c>
      <c r="J35" s="171">
        <f>0</f>
        <v>0</v>
      </c>
      <c r="K35" s="36"/>
      <c r="L35" s="61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42"/>
      <c r="C36" s="36"/>
      <c r="D36" s="36"/>
      <c r="E36" s="150" t="s">
        <v>40</v>
      </c>
      <c r="F36" s="171">
        <f>ROUND((SUM(BH116:BH119)),  2)</f>
        <v>0</v>
      </c>
      <c r="G36" s="36"/>
      <c r="H36" s="36"/>
      <c r="I36" s="172">
        <v>0.14999999999999999</v>
      </c>
      <c r="J36" s="171">
        <f>0</f>
        <v>0</v>
      </c>
      <c r="K36" s="36"/>
      <c r="L36" s="61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50" t="s">
        <v>41</v>
      </c>
      <c r="F37" s="171">
        <f>ROUND((SUM(BI116:BI119)),  2)</f>
        <v>0</v>
      </c>
      <c r="G37" s="36"/>
      <c r="H37" s="36"/>
      <c r="I37" s="172">
        <v>0</v>
      </c>
      <c r="J37" s="171">
        <f>0</f>
        <v>0</v>
      </c>
      <c r="K37" s="36"/>
      <c r="L37" s="61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6.96" customHeight="1">
      <c r="A38" s="36"/>
      <c r="B38" s="42"/>
      <c r="C38" s="36"/>
      <c r="D38" s="36"/>
      <c r="E38" s="36"/>
      <c r="F38" s="36"/>
      <c r="G38" s="36"/>
      <c r="H38" s="36"/>
      <c r="I38" s="152"/>
      <c r="J38" s="36"/>
      <c r="K38" s="36"/>
      <c r="L38" s="61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2" customFormat="1" ht="25.44" customHeight="1">
      <c r="A39" s="36"/>
      <c r="B39" s="42"/>
      <c r="C39" s="173"/>
      <c r="D39" s="174" t="s">
        <v>42</v>
      </c>
      <c r="E39" s="175"/>
      <c r="F39" s="175"/>
      <c r="G39" s="176" t="s">
        <v>43</v>
      </c>
      <c r="H39" s="177" t="s">
        <v>44</v>
      </c>
      <c r="I39" s="178"/>
      <c r="J39" s="179">
        <f>SUM(J30:J37)</f>
        <v>0</v>
      </c>
      <c r="K39" s="180"/>
      <c r="L39" s="61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14.4" customHeight="1">
      <c r="A40" s="36"/>
      <c r="B40" s="42"/>
      <c r="C40" s="36"/>
      <c r="D40" s="36"/>
      <c r="E40" s="36"/>
      <c r="F40" s="36"/>
      <c r="G40" s="36"/>
      <c r="H40" s="36"/>
      <c r="I40" s="152"/>
      <c r="J40" s="36"/>
      <c r="K40" s="36"/>
      <c r="L40" s="61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1" customFormat="1" ht="14.4" customHeight="1">
      <c r="B41" s="18"/>
      <c r="I41" s="144"/>
      <c r="L41" s="18"/>
    </row>
    <row r="42" s="1" customFormat="1" ht="14.4" customHeight="1">
      <c r="B42" s="18"/>
      <c r="I42" s="144"/>
      <c r="L42" s="18"/>
    </row>
    <row r="43" s="1" customFormat="1" ht="14.4" customHeight="1">
      <c r="B43" s="18"/>
      <c r="I43" s="144"/>
      <c r="L43" s="18"/>
    </row>
    <row r="44" s="1" customFormat="1" ht="14.4" customHeight="1">
      <c r="B44" s="18"/>
      <c r="I44" s="144"/>
      <c r="L44" s="18"/>
    </row>
    <row r="45" s="1" customFormat="1" ht="14.4" customHeight="1">
      <c r="B45" s="18"/>
      <c r="I45" s="144"/>
      <c r="L45" s="18"/>
    </row>
    <row r="46" s="1" customFormat="1" ht="14.4" customHeight="1">
      <c r="B46" s="18"/>
      <c r="I46" s="144"/>
      <c r="L46" s="18"/>
    </row>
    <row r="47" s="1" customFormat="1" ht="14.4" customHeight="1">
      <c r="B47" s="18"/>
      <c r="I47" s="144"/>
      <c r="L47" s="18"/>
    </row>
    <row r="48" s="1" customFormat="1" ht="14.4" customHeight="1">
      <c r="B48" s="18"/>
      <c r="I48" s="144"/>
      <c r="L48" s="18"/>
    </row>
    <row r="49" s="2" customFormat="1" ht="14.4" customHeight="1">
      <c r="B49" s="61"/>
      <c r="D49" s="181" t="s">
        <v>45</v>
      </c>
      <c r="E49" s="182"/>
      <c r="F49" s="182"/>
      <c r="G49" s="181" t="s">
        <v>46</v>
      </c>
      <c r="H49" s="182"/>
      <c r="I49" s="183"/>
      <c r="J49" s="182"/>
      <c r="K49" s="182"/>
      <c r="L49" s="61"/>
    </row>
    <row r="50">
      <c r="B50" s="18"/>
      <c r="L50" s="18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 s="2" customFormat="1">
      <c r="A60" s="36"/>
      <c r="B60" s="42"/>
      <c r="C60" s="36"/>
      <c r="D60" s="184" t="s">
        <v>47</v>
      </c>
      <c r="E60" s="185"/>
      <c r="F60" s="186" t="s">
        <v>48</v>
      </c>
      <c r="G60" s="184" t="s">
        <v>47</v>
      </c>
      <c r="H60" s="185"/>
      <c r="I60" s="187"/>
      <c r="J60" s="188" t="s">
        <v>48</v>
      </c>
      <c r="K60" s="185"/>
      <c r="L60" s="61"/>
      <c r="S60" s="36"/>
      <c r="T60" s="36"/>
      <c r="U60" s="36"/>
      <c r="V60" s="36"/>
      <c r="W60" s="36"/>
      <c r="X60" s="36"/>
      <c r="Y60" s="36"/>
      <c r="Z60" s="36"/>
      <c r="AA60" s="36"/>
      <c r="AB60" s="36"/>
      <c r="AC60" s="36"/>
      <c r="AD60" s="36"/>
      <c r="AE60" s="36"/>
    </row>
    <row r="61">
      <c r="B61" s="18"/>
      <c r="L61" s="18"/>
    </row>
    <row r="62">
      <c r="B62" s="18"/>
      <c r="L62" s="18"/>
    </row>
    <row r="63">
      <c r="B63" s="18"/>
      <c r="L63" s="18"/>
    </row>
    <row r="64" s="2" customFormat="1">
      <c r="A64" s="36"/>
      <c r="B64" s="42"/>
      <c r="C64" s="36"/>
      <c r="D64" s="181" t="s">
        <v>49</v>
      </c>
      <c r="E64" s="189"/>
      <c r="F64" s="189"/>
      <c r="G64" s="181" t="s">
        <v>50</v>
      </c>
      <c r="H64" s="189"/>
      <c r="I64" s="190"/>
      <c r="J64" s="189"/>
      <c r="K64" s="189"/>
      <c r="L64" s="61"/>
      <c r="S64" s="36"/>
      <c r="T64" s="36"/>
      <c r="U64" s="36"/>
      <c r="V64" s="36"/>
      <c r="W64" s="36"/>
      <c r="X64" s="36"/>
      <c r="Y64" s="36"/>
      <c r="Z64" s="36"/>
      <c r="AA64" s="36"/>
      <c r="AB64" s="36"/>
      <c r="AC64" s="36"/>
      <c r="AD64" s="36"/>
      <c r="AE64" s="36"/>
    </row>
    <row r="65">
      <c r="B65" s="18"/>
      <c r="L65" s="18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 s="2" customFormat="1">
      <c r="A75" s="36"/>
      <c r="B75" s="42"/>
      <c r="C75" s="36"/>
      <c r="D75" s="184" t="s">
        <v>47</v>
      </c>
      <c r="E75" s="185"/>
      <c r="F75" s="186" t="s">
        <v>48</v>
      </c>
      <c r="G75" s="184" t="s">
        <v>47</v>
      </c>
      <c r="H75" s="185"/>
      <c r="I75" s="187"/>
      <c r="J75" s="188" t="s">
        <v>48</v>
      </c>
      <c r="K75" s="185"/>
      <c r="L75" s="61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="2" customFormat="1" ht="14.4" customHeight="1">
      <c r="A76" s="36"/>
      <c r="B76" s="191"/>
      <c r="C76" s="192"/>
      <c r="D76" s="192"/>
      <c r="E76" s="192"/>
      <c r="F76" s="192"/>
      <c r="G76" s="192"/>
      <c r="H76" s="192"/>
      <c r="I76" s="193"/>
      <c r="J76" s="192"/>
      <c r="K76" s="192"/>
      <c r="L76" s="61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80" s="2" customFormat="1" ht="6.96" customHeight="1">
      <c r="A80" s="36"/>
      <c r="B80" s="194"/>
      <c r="C80" s="195"/>
      <c r="D80" s="195"/>
      <c r="E80" s="195"/>
      <c r="F80" s="195"/>
      <c r="G80" s="195"/>
      <c r="H80" s="195"/>
      <c r="I80" s="196"/>
      <c r="J80" s="195"/>
      <c r="K80" s="195"/>
      <c r="L80" s="61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="2" customFormat="1" ht="24.96" customHeight="1">
      <c r="A81" s="36"/>
      <c r="B81" s="37"/>
      <c r="C81" s="21" t="s">
        <v>184</v>
      </c>
      <c r="D81" s="38"/>
      <c r="E81" s="38"/>
      <c r="F81" s="38"/>
      <c r="G81" s="38"/>
      <c r="H81" s="38"/>
      <c r="I81" s="152"/>
      <c r="J81" s="38"/>
      <c r="K81" s="38"/>
      <c r="L81" s="61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6.96" customHeight="1">
      <c r="A82" s="36"/>
      <c r="B82" s="37"/>
      <c r="C82" s="38"/>
      <c r="D82" s="38"/>
      <c r="E82" s="38"/>
      <c r="F82" s="38"/>
      <c r="G82" s="38"/>
      <c r="H82" s="38"/>
      <c r="I82" s="152"/>
      <c r="J82" s="38"/>
      <c r="K82" s="38"/>
      <c r="L82" s="61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12" customHeight="1">
      <c r="A83" s="36"/>
      <c r="B83" s="37"/>
      <c r="C83" s="30" t="s">
        <v>15</v>
      </c>
      <c r="D83" s="38"/>
      <c r="E83" s="38"/>
      <c r="F83" s="38"/>
      <c r="G83" s="38"/>
      <c r="H83" s="38"/>
      <c r="I83" s="152"/>
      <c r="J83" s="38"/>
      <c r="K83" s="38"/>
      <c r="L83" s="61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6.5" customHeight="1">
      <c r="A84" s="36"/>
      <c r="B84" s="37"/>
      <c r="C84" s="38"/>
      <c r="D84" s="38"/>
      <c r="E84" s="197" t="str">
        <f>E7</f>
        <v>,,Úprava projektové dokumentace na stavbu Modernizace silnice II/298 Býšť - hranice kraje, km 9,700</v>
      </c>
      <c r="F84" s="30"/>
      <c r="G84" s="30"/>
      <c r="H84" s="30"/>
      <c r="I84" s="152"/>
      <c r="J84" s="38"/>
      <c r="K84" s="38"/>
      <c r="L84" s="61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12" customHeight="1">
      <c r="A85" s="36"/>
      <c r="B85" s="37"/>
      <c r="C85" s="30" t="s">
        <v>178</v>
      </c>
      <c r="D85" s="38"/>
      <c r="E85" s="38"/>
      <c r="F85" s="38"/>
      <c r="G85" s="38"/>
      <c r="H85" s="38"/>
      <c r="I85" s="152"/>
      <c r="J85" s="38"/>
      <c r="K85" s="38"/>
      <c r="L85" s="61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2" customFormat="1" ht="16.5" customHeight="1">
      <c r="A86" s="36"/>
      <c r="B86" s="37"/>
      <c r="C86" s="38"/>
      <c r="D86" s="38"/>
      <c r="E86" s="74" t="str">
        <f>E9</f>
        <v>SO 451 - Přeložka vedení 1kV spol. ČEZ Distribuce - způsobilé výdaje na vedlejší aktivity projektu</v>
      </c>
      <c r="F86" s="38"/>
      <c r="G86" s="38"/>
      <c r="H86" s="38"/>
      <c r="I86" s="152"/>
      <c r="J86" s="38"/>
      <c r="K86" s="38"/>
      <c r="L86" s="61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="2" customFormat="1" ht="6.96" customHeight="1">
      <c r="A87" s="36"/>
      <c r="B87" s="37"/>
      <c r="C87" s="38"/>
      <c r="D87" s="38"/>
      <c r="E87" s="38"/>
      <c r="F87" s="38"/>
      <c r="G87" s="38"/>
      <c r="H87" s="38"/>
      <c r="I87" s="152"/>
      <c r="J87" s="38"/>
      <c r="K87" s="38"/>
      <c r="L87" s="61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2" customFormat="1" ht="12" customHeight="1">
      <c r="A88" s="36"/>
      <c r="B88" s="37"/>
      <c r="C88" s="30" t="s">
        <v>19</v>
      </c>
      <c r="D88" s="38"/>
      <c r="E88" s="38"/>
      <c r="F88" s="25" t="str">
        <f>F12</f>
        <v xml:space="preserve"> </v>
      </c>
      <c r="G88" s="38"/>
      <c r="H88" s="38"/>
      <c r="I88" s="154" t="s">
        <v>21</v>
      </c>
      <c r="J88" s="77" t="str">
        <f>IF(J12="","",J12)</f>
        <v>7. 11. 2019</v>
      </c>
      <c r="K88" s="38"/>
      <c r="L88" s="61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="2" customFormat="1" ht="6.96" customHeight="1">
      <c r="A89" s="36"/>
      <c r="B89" s="37"/>
      <c r="C89" s="38"/>
      <c r="D89" s="38"/>
      <c r="E89" s="38"/>
      <c r="F89" s="38"/>
      <c r="G89" s="38"/>
      <c r="H89" s="38"/>
      <c r="I89" s="152"/>
      <c r="J89" s="38"/>
      <c r="K89" s="38"/>
      <c r="L89" s="61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="2" customFormat="1" ht="15.15" customHeight="1">
      <c r="A90" s="36"/>
      <c r="B90" s="37"/>
      <c r="C90" s="30" t="s">
        <v>23</v>
      </c>
      <c r="D90" s="38"/>
      <c r="E90" s="38"/>
      <c r="F90" s="25" t="str">
        <f>E15</f>
        <v xml:space="preserve"> </v>
      </c>
      <c r="G90" s="38"/>
      <c r="H90" s="38"/>
      <c r="I90" s="154" t="s">
        <v>28</v>
      </c>
      <c r="J90" s="34" t="str">
        <f>E21</f>
        <v xml:space="preserve"> </v>
      </c>
      <c r="K90" s="38"/>
      <c r="L90" s="61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="2" customFormat="1" ht="15.15" customHeight="1">
      <c r="A91" s="36"/>
      <c r="B91" s="37"/>
      <c r="C91" s="30" t="s">
        <v>26</v>
      </c>
      <c r="D91" s="38"/>
      <c r="E91" s="38"/>
      <c r="F91" s="25" t="str">
        <f>IF(E18="","",E18)</f>
        <v>Vyplň údaj</v>
      </c>
      <c r="G91" s="38"/>
      <c r="H91" s="38"/>
      <c r="I91" s="154" t="s">
        <v>30</v>
      </c>
      <c r="J91" s="34" t="str">
        <f>E24</f>
        <v xml:space="preserve"> </v>
      </c>
      <c r="K91" s="38"/>
      <c r="L91" s="61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="2" customFormat="1" ht="10.32" customHeight="1">
      <c r="A92" s="36"/>
      <c r="B92" s="37"/>
      <c r="C92" s="38"/>
      <c r="D92" s="38"/>
      <c r="E92" s="38"/>
      <c r="F92" s="38"/>
      <c r="G92" s="38"/>
      <c r="H92" s="38"/>
      <c r="I92" s="152"/>
      <c r="J92" s="38"/>
      <c r="K92" s="38"/>
      <c r="L92" s="61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="2" customFormat="1" ht="29.28" customHeight="1">
      <c r="A93" s="36"/>
      <c r="B93" s="37"/>
      <c r="C93" s="198" t="s">
        <v>185</v>
      </c>
      <c r="D93" s="199"/>
      <c r="E93" s="199"/>
      <c r="F93" s="199"/>
      <c r="G93" s="199"/>
      <c r="H93" s="199"/>
      <c r="I93" s="200"/>
      <c r="J93" s="201" t="s">
        <v>186</v>
      </c>
      <c r="K93" s="199"/>
      <c r="L93" s="61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="2" customFormat="1" ht="10.32" customHeight="1">
      <c r="A94" s="36"/>
      <c r="B94" s="37"/>
      <c r="C94" s="38"/>
      <c r="D94" s="38"/>
      <c r="E94" s="38"/>
      <c r="F94" s="38"/>
      <c r="G94" s="38"/>
      <c r="H94" s="38"/>
      <c r="I94" s="152"/>
      <c r="J94" s="38"/>
      <c r="K94" s="38"/>
      <c r="L94" s="61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="2" customFormat="1" ht="22.8" customHeight="1">
      <c r="A95" s="36"/>
      <c r="B95" s="37"/>
      <c r="C95" s="202" t="s">
        <v>187</v>
      </c>
      <c r="D95" s="38"/>
      <c r="E95" s="38"/>
      <c r="F95" s="38"/>
      <c r="G95" s="38"/>
      <c r="H95" s="38"/>
      <c r="I95" s="152"/>
      <c r="J95" s="108">
        <f>J116</f>
        <v>0</v>
      </c>
      <c r="K95" s="38"/>
      <c r="L95" s="61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  <c r="AU95" s="15" t="s">
        <v>82</v>
      </c>
    </row>
    <row r="96" s="9" customFormat="1" ht="24.96" customHeight="1">
      <c r="A96" s="9"/>
      <c r="B96" s="203"/>
      <c r="C96" s="204"/>
      <c r="D96" s="205" t="s">
        <v>1477</v>
      </c>
      <c r="E96" s="206"/>
      <c r="F96" s="206"/>
      <c r="G96" s="206"/>
      <c r="H96" s="206"/>
      <c r="I96" s="207"/>
      <c r="J96" s="208">
        <f>J117</f>
        <v>0</v>
      </c>
      <c r="K96" s="204"/>
      <c r="L96" s="209"/>
      <c r="S96" s="9"/>
      <c r="T96" s="9"/>
      <c r="U96" s="9"/>
      <c r="V96" s="9"/>
      <c r="W96" s="9"/>
      <c r="X96" s="9"/>
      <c r="Y96" s="9"/>
      <c r="Z96" s="9"/>
      <c r="AA96" s="9"/>
      <c r="AB96" s="9"/>
      <c r="AC96" s="9"/>
      <c r="AD96" s="9"/>
      <c r="AE96" s="9"/>
    </row>
    <row r="97" s="2" customFormat="1" ht="21.84" customHeight="1">
      <c r="A97" s="36"/>
      <c r="B97" s="37"/>
      <c r="C97" s="38"/>
      <c r="D97" s="38"/>
      <c r="E97" s="38"/>
      <c r="F97" s="38"/>
      <c r="G97" s="38"/>
      <c r="H97" s="38"/>
      <c r="I97" s="152"/>
      <c r="J97" s="38"/>
      <c r="K97" s="38"/>
      <c r="L97" s="61"/>
      <c r="S97" s="36"/>
      <c r="T97" s="36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</row>
    <row r="98" s="2" customFormat="1" ht="6.96" customHeight="1">
      <c r="A98" s="36"/>
      <c r="B98" s="64"/>
      <c r="C98" s="65"/>
      <c r="D98" s="65"/>
      <c r="E98" s="65"/>
      <c r="F98" s="65"/>
      <c r="G98" s="65"/>
      <c r="H98" s="65"/>
      <c r="I98" s="193"/>
      <c r="J98" s="65"/>
      <c r="K98" s="65"/>
      <c r="L98" s="61"/>
      <c r="S98" s="36"/>
      <c r="T98" s="36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</row>
    <row r="102" s="2" customFormat="1" ht="6.96" customHeight="1">
      <c r="A102" s="36"/>
      <c r="B102" s="66"/>
      <c r="C102" s="67"/>
      <c r="D102" s="67"/>
      <c r="E102" s="67"/>
      <c r="F102" s="67"/>
      <c r="G102" s="67"/>
      <c r="H102" s="67"/>
      <c r="I102" s="196"/>
      <c r="J102" s="67"/>
      <c r="K102" s="67"/>
      <c r="L102" s="61"/>
      <c r="S102" s="36"/>
      <c r="T102" s="36"/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</row>
    <row r="103" s="2" customFormat="1" ht="24.96" customHeight="1">
      <c r="A103" s="36"/>
      <c r="B103" s="37"/>
      <c r="C103" s="21" t="s">
        <v>189</v>
      </c>
      <c r="D103" s="38"/>
      <c r="E103" s="38"/>
      <c r="F103" s="38"/>
      <c r="G103" s="38"/>
      <c r="H103" s="38"/>
      <c r="I103" s="152"/>
      <c r="J103" s="38"/>
      <c r="K103" s="38"/>
      <c r="L103" s="61"/>
      <c r="S103" s="36"/>
      <c r="T103" s="36"/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</row>
    <row r="104" s="2" customFormat="1" ht="6.96" customHeight="1">
      <c r="A104" s="36"/>
      <c r="B104" s="37"/>
      <c r="C104" s="38"/>
      <c r="D104" s="38"/>
      <c r="E104" s="38"/>
      <c r="F104" s="38"/>
      <c r="G104" s="38"/>
      <c r="H104" s="38"/>
      <c r="I104" s="152"/>
      <c r="J104" s="38"/>
      <c r="K104" s="38"/>
      <c r="L104" s="61"/>
      <c r="S104" s="36"/>
      <c r="T104" s="36"/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</row>
    <row r="105" s="2" customFormat="1" ht="12" customHeight="1">
      <c r="A105" s="36"/>
      <c r="B105" s="37"/>
      <c r="C105" s="30" t="s">
        <v>15</v>
      </c>
      <c r="D105" s="38"/>
      <c r="E105" s="38"/>
      <c r="F105" s="38"/>
      <c r="G105" s="38"/>
      <c r="H105" s="38"/>
      <c r="I105" s="152"/>
      <c r="J105" s="38"/>
      <c r="K105" s="38"/>
      <c r="L105" s="61"/>
      <c r="S105" s="36"/>
      <c r="T105" s="36"/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</row>
    <row r="106" s="2" customFormat="1" ht="16.5" customHeight="1">
      <c r="A106" s="36"/>
      <c r="B106" s="37"/>
      <c r="C106" s="38"/>
      <c r="D106" s="38"/>
      <c r="E106" s="197" t="str">
        <f>E7</f>
        <v>,,Úprava projektové dokumentace na stavbu Modernizace silnice II/298 Býšť - hranice kraje, km 9,700</v>
      </c>
      <c r="F106" s="30"/>
      <c r="G106" s="30"/>
      <c r="H106" s="30"/>
      <c r="I106" s="152"/>
      <c r="J106" s="38"/>
      <c r="K106" s="38"/>
      <c r="L106" s="61"/>
      <c r="S106" s="36"/>
      <c r="T106" s="36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</row>
    <row r="107" s="2" customFormat="1" ht="12" customHeight="1">
      <c r="A107" s="36"/>
      <c r="B107" s="37"/>
      <c r="C107" s="30" t="s">
        <v>178</v>
      </c>
      <c r="D107" s="38"/>
      <c r="E107" s="38"/>
      <c r="F107" s="38"/>
      <c r="G107" s="38"/>
      <c r="H107" s="38"/>
      <c r="I107" s="152"/>
      <c r="J107" s="38"/>
      <c r="K107" s="38"/>
      <c r="L107" s="61"/>
      <c r="S107" s="36"/>
      <c r="T107" s="36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</row>
    <row r="108" s="2" customFormat="1" ht="16.5" customHeight="1">
      <c r="A108" s="36"/>
      <c r="B108" s="37"/>
      <c r="C108" s="38"/>
      <c r="D108" s="38"/>
      <c r="E108" s="74" t="str">
        <f>E9</f>
        <v>SO 451 - Přeložka vedení 1kV spol. ČEZ Distribuce - způsobilé výdaje na vedlejší aktivity projektu</v>
      </c>
      <c r="F108" s="38"/>
      <c r="G108" s="38"/>
      <c r="H108" s="38"/>
      <c r="I108" s="152"/>
      <c r="J108" s="38"/>
      <c r="K108" s="38"/>
      <c r="L108" s="61"/>
      <c r="S108" s="36"/>
      <c r="T108" s="36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</row>
    <row r="109" s="2" customFormat="1" ht="6.96" customHeight="1">
      <c r="A109" s="36"/>
      <c r="B109" s="37"/>
      <c r="C109" s="38"/>
      <c r="D109" s="38"/>
      <c r="E109" s="38"/>
      <c r="F109" s="38"/>
      <c r="G109" s="38"/>
      <c r="H109" s="38"/>
      <c r="I109" s="152"/>
      <c r="J109" s="38"/>
      <c r="K109" s="38"/>
      <c r="L109" s="61"/>
      <c r="S109" s="36"/>
      <c r="T109" s="36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</row>
    <row r="110" s="2" customFormat="1" ht="12" customHeight="1">
      <c r="A110" s="36"/>
      <c r="B110" s="37"/>
      <c r="C110" s="30" t="s">
        <v>19</v>
      </c>
      <c r="D110" s="38"/>
      <c r="E110" s="38"/>
      <c r="F110" s="25" t="str">
        <f>F12</f>
        <v xml:space="preserve"> </v>
      </c>
      <c r="G110" s="38"/>
      <c r="H110" s="38"/>
      <c r="I110" s="154" t="s">
        <v>21</v>
      </c>
      <c r="J110" s="77" t="str">
        <f>IF(J12="","",J12)</f>
        <v>7. 11. 2019</v>
      </c>
      <c r="K110" s="38"/>
      <c r="L110" s="61"/>
      <c r="S110" s="36"/>
      <c r="T110" s="36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</row>
    <row r="111" s="2" customFormat="1" ht="6.96" customHeight="1">
      <c r="A111" s="36"/>
      <c r="B111" s="37"/>
      <c r="C111" s="38"/>
      <c r="D111" s="38"/>
      <c r="E111" s="38"/>
      <c r="F111" s="38"/>
      <c r="G111" s="38"/>
      <c r="H111" s="38"/>
      <c r="I111" s="152"/>
      <c r="J111" s="38"/>
      <c r="K111" s="38"/>
      <c r="L111" s="61"/>
      <c r="S111" s="36"/>
      <c r="T111" s="36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</row>
    <row r="112" s="2" customFormat="1" ht="15.15" customHeight="1">
      <c r="A112" s="36"/>
      <c r="B112" s="37"/>
      <c r="C112" s="30" t="s">
        <v>23</v>
      </c>
      <c r="D112" s="38"/>
      <c r="E112" s="38"/>
      <c r="F112" s="25" t="str">
        <f>E15</f>
        <v xml:space="preserve"> </v>
      </c>
      <c r="G112" s="38"/>
      <c r="H112" s="38"/>
      <c r="I112" s="154" t="s">
        <v>28</v>
      </c>
      <c r="J112" s="34" t="str">
        <f>E21</f>
        <v xml:space="preserve"> </v>
      </c>
      <c r="K112" s="38"/>
      <c r="L112" s="61"/>
      <c r="S112" s="36"/>
      <c r="T112" s="36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</row>
    <row r="113" s="2" customFormat="1" ht="15.15" customHeight="1">
      <c r="A113" s="36"/>
      <c r="B113" s="37"/>
      <c r="C113" s="30" t="s">
        <v>26</v>
      </c>
      <c r="D113" s="38"/>
      <c r="E113" s="38"/>
      <c r="F113" s="25" t="str">
        <f>IF(E18="","",E18)</f>
        <v>Vyplň údaj</v>
      </c>
      <c r="G113" s="38"/>
      <c r="H113" s="38"/>
      <c r="I113" s="154" t="s">
        <v>30</v>
      </c>
      <c r="J113" s="34" t="str">
        <f>E24</f>
        <v xml:space="preserve"> </v>
      </c>
      <c r="K113" s="38"/>
      <c r="L113" s="61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</row>
    <row r="114" s="2" customFormat="1" ht="10.32" customHeight="1">
      <c r="A114" s="36"/>
      <c r="B114" s="37"/>
      <c r="C114" s="38"/>
      <c r="D114" s="38"/>
      <c r="E114" s="38"/>
      <c r="F114" s="38"/>
      <c r="G114" s="38"/>
      <c r="H114" s="38"/>
      <c r="I114" s="152"/>
      <c r="J114" s="38"/>
      <c r="K114" s="38"/>
      <c r="L114" s="61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</row>
    <row r="115" s="10" customFormat="1" ht="29.28" customHeight="1">
      <c r="A115" s="210"/>
      <c r="B115" s="211"/>
      <c r="C115" s="212" t="s">
        <v>190</v>
      </c>
      <c r="D115" s="213" t="s">
        <v>57</v>
      </c>
      <c r="E115" s="213" t="s">
        <v>53</v>
      </c>
      <c r="F115" s="213" t="s">
        <v>54</v>
      </c>
      <c r="G115" s="213" t="s">
        <v>191</v>
      </c>
      <c r="H115" s="213" t="s">
        <v>192</v>
      </c>
      <c r="I115" s="214" t="s">
        <v>193</v>
      </c>
      <c r="J115" s="213" t="s">
        <v>186</v>
      </c>
      <c r="K115" s="215" t="s">
        <v>194</v>
      </c>
      <c r="L115" s="216"/>
      <c r="M115" s="98" t="s">
        <v>1</v>
      </c>
      <c r="N115" s="99" t="s">
        <v>36</v>
      </c>
      <c r="O115" s="99" t="s">
        <v>195</v>
      </c>
      <c r="P115" s="99" t="s">
        <v>196</v>
      </c>
      <c r="Q115" s="99" t="s">
        <v>197</v>
      </c>
      <c r="R115" s="99" t="s">
        <v>198</v>
      </c>
      <c r="S115" s="99" t="s">
        <v>199</v>
      </c>
      <c r="T115" s="100" t="s">
        <v>200</v>
      </c>
      <c r="U115" s="210"/>
      <c r="V115" s="210"/>
      <c r="W115" s="210"/>
      <c r="X115" s="210"/>
      <c r="Y115" s="210"/>
      <c r="Z115" s="210"/>
      <c r="AA115" s="210"/>
      <c r="AB115" s="210"/>
      <c r="AC115" s="210"/>
      <c r="AD115" s="210"/>
      <c r="AE115" s="210"/>
    </row>
    <row r="116" s="2" customFormat="1" ht="22.8" customHeight="1">
      <c r="A116" s="36"/>
      <c r="B116" s="37"/>
      <c r="C116" s="105" t="s">
        <v>201</v>
      </c>
      <c r="D116" s="38"/>
      <c r="E116" s="38"/>
      <c r="F116" s="38"/>
      <c r="G116" s="38"/>
      <c r="H116" s="38"/>
      <c r="I116" s="152"/>
      <c r="J116" s="217">
        <f>BK116</f>
        <v>0</v>
      </c>
      <c r="K116" s="38"/>
      <c r="L116" s="42"/>
      <c r="M116" s="101"/>
      <c r="N116" s="218"/>
      <c r="O116" s="102"/>
      <c r="P116" s="219">
        <f>P117</f>
        <v>0</v>
      </c>
      <c r="Q116" s="102"/>
      <c r="R116" s="219">
        <f>R117</f>
        <v>0</v>
      </c>
      <c r="S116" s="102"/>
      <c r="T116" s="220">
        <f>T117</f>
        <v>0</v>
      </c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  <c r="AT116" s="15" t="s">
        <v>71</v>
      </c>
      <c r="AU116" s="15" t="s">
        <v>82</v>
      </c>
      <c r="BK116" s="221">
        <f>BK117</f>
        <v>0</v>
      </c>
    </row>
    <row r="117" s="11" customFormat="1" ht="25.92" customHeight="1">
      <c r="A117" s="11"/>
      <c r="B117" s="222"/>
      <c r="C117" s="223"/>
      <c r="D117" s="224" t="s">
        <v>71</v>
      </c>
      <c r="E117" s="225" t="s">
        <v>1478</v>
      </c>
      <c r="F117" s="225" t="s">
        <v>1479</v>
      </c>
      <c r="G117" s="223"/>
      <c r="H117" s="223"/>
      <c r="I117" s="226"/>
      <c r="J117" s="227">
        <f>BK117</f>
        <v>0</v>
      </c>
      <c r="K117" s="223"/>
      <c r="L117" s="228"/>
      <c r="M117" s="229"/>
      <c r="N117" s="230"/>
      <c r="O117" s="230"/>
      <c r="P117" s="231">
        <f>SUM(P118:P119)</f>
        <v>0</v>
      </c>
      <c r="Q117" s="230"/>
      <c r="R117" s="231">
        <f>SUM(R118:R119)</f>
        <v>0</v>
      </c>
      <c r="S117" s="230"/>
      <c r="T117" s="232">
        <f>SUM(T118:T119)</f>
        <v>0</v>
      </c>
      <c r="U117" s="11"/>
      <c r="V117" s="11"/>
      <c r="W117" s="11"/>
      <c r="X117" s="11"/>
      <c r="Y117" s="11"/>
      <c r="Z117" s="11"/>
      <c r="AA117" s="11"/>
      <c r="AB117" s="11"/>
      <c r="AC117" s="11"/>
      <c r="AD117" s="11"/>
      <c r="AE117" s="11"/>
      <c r="AR117" s="233" t="s">
        <v>80</v>
      </c>
      <c r="AT117" s="234" t="s">
        <v>71</v>
      </c>
      <c r="AU117" s="234" t="s">
        <v>72</v>
      </c>
      <c r="AY117" s="233" t="s">
        <v>203</v>
      </c>
      <c r="BK117" s="235">
        <f>SUM(BK118:BK119)</f>
        <v>0</v>
      </c>
    </row>
    <row r="118" s="2" customFormat="1" ht="16.5" customHeight="1">
      <c r="A118" s="36"/>
      <c r="B118" s="37"/>
      <c r="C118" s="236" t="s">
        <v>80</v>
      </c>
      <c r="D118" s="236" t="s">
        <v>204</v>
      </c>
      <c r="E118" s="237" t="s">
        <v>1480</v>
      </c>
      <c r="F118" s="238" t="s">
        <v>1481</v>
      </c>
      <c r="G118" s="239" t="s">
        <v>311</v>
      </c>
      <c r="H118" s="240">
        <v>1</v>
      </c>
      <c r="I118" s="241"/>
      <c r="J118" s="240">
        <f>ROUND(I118*H118,2)</f>
        <v>0</v>
      </c>
      <c r="K118" s="238" t="s">
        <v>452</v>
      </c>
      <c r="L118" s="42"/>
      <c r="M118" s="242" t="s">
        <v>1</v>
      </c>
      <c r="N118" s="243" t="s">
        <v>37</v>
      </c>
      <c r="O118" s="89"/>
      <c r="P118" s="244">
        <f>O118*H118</f>
        <v>0</v>
      </c>
      <c r="Q118" s="244">
        <v>0</v>
      </c>
      <c r="R118" s="244">
        <f>Q118*H118</f>
        <v>0</v>
      </c>
      <c r="S118" s="244">
        <v>0</v>
      </c>
      <c r="T118" s="245">
        <f>S118*H118</f>
        <v>0</v>
      </c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  <c r="AR118" s="246" t="s">
        <v>209</v>
      </c>
      <c r="AT118" s="246" t="s">
        <v>204</v>
      </c>
      <c r="AU118" s="246" t="s">
        <v>80</v>
      </c>
      <c r="AY118" s="15" t="s">
        <v>203</v>
      </c>
      <c r="BE118" s="247">
        <f>IF(N118="základní",J118,0)</f>
        <v>0</v>
      </c>
      <c r="BF118" s="247">
        <f>IF(N118="snížená",J118,0)</f>
        <v>0</v>
      </c>
      <c r="BG118" s="247">
        <f>IF(N118="zákl. přenesená",J118,0)</f>
        <v>0</v>
      </c>
      <c r="BH118" s="247">
        <f>IF(N118="sníž. přenesená",J118,0)</f>
        <v>0</v>
      </c>
      <c r="BI118" s="247">
        <f>IF(N118="nulová",J118,0)</f>
        <v>0</v>
      </c>
      <c r="BJ118" s="15" t="s">
        <v>80</v>
      </c>
      <c r="BK118" s="247">
        <f>ROUND(I118*H118,2)</f>
        <v>0</v>
      </c>
      <c r="BL118" s="15" t="s">
        <v>209</v>
      </c>
      <c r="BM118" s="246" t="s">
        <v>1482</v>
      </c>
    </row>
    <row r="119" s="12" customFormat="1">
      <c r="A119" s="12"/>
      <c r="B119" s="252"/>
      <c r="C119" s="253"/>
      <c r="D119" s="248" t="s">
        <v>213</v>
      </c>
      <c r="E119" s="254" t="s">
        <v>226</v>
      </c>
      <c r="F119" s="255" t="s">
        <v>238</v>
      </c>
      <c r="G119" s="253"/>
      <c r="H119" s="256">
        <v>1</v>
      </c>
      <c r="I119" s="257"/>
      <c r="J119" s="253"/>
      <c r="K119" s="253"/>
      <c r="L119" s="258"/>
      <c r="M119" s="263"/>
      <c r="N119" s="264"/>
      <c r="O119" s="264"/>
      <c r="P119" s="264"/>
      <c r="Q119" s="264"/>
      <c r="R119" s="264"/>
      <c r="S119" s="264"/>
      <c r="T119" s="265"/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T119" s="262" t="s">
        <v>213</v>
      </c>
      <c r="AU119" s="262" t="s">
        <v>80</v>
      </c>
      <c r="AV119" s="12" t="s">
        <v>95</v>
      </c>
      <c r="AW119" s="12" t="s">
        <v>29</v>
      </c>
      <c r="AX119" s="12" t="s">
        <v>80</v>
      </c>
      <c r="AY119" s="262" t="s">
        <v>203</v>
      </c>
    </row>
    <row r="120" s="2" customFormat="1" ht="6.96" customHeight="1">
      <c r="A120" s="36"/>
      <c r="B120" s="64"/>
      <c r="C120" s="65"/>
      <c r="D120" s="65"/>
      <c r="E120" s="65"/>
      <c r="F120" s="65"/>
      <c r="G120" s="65"/>
      <c r="H120" s="65"/>
      <c r="I120" s="193"/>
      <c r="J120" s="65"/>
      <c r="K120" s="65"/>
      <c r="L120" s="42"/>
      <c r="M120" s="36"/>
      <c r="O120" s="36"/>
      <c r="P120" s="36"/>
      <c r="Q120" s="36"/>
      <c r="R120" s="36"/>
      <c r="S120" s="36"/>
      <c r="T120" s="36"/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</row>
  </sheetData>
  <sheetProtection sheet="1" autoFilter="0" formatColumns="0" formatRows="0" objects="1" scenarios="1" spinCount="100000" saltValue="Ti/6nwdVlcukIWF0Md7IX6/SceiWcGlUJ1nmv3brIi6cSDvQ9TQNcucQf0avA31mnE/15ST70t1sUi0E+5W58A==" hashValue="D+qRvQv+xdduv0Yj56h9BGDUFyMXss4rMufOGXT7VS94m6KxYp/5NJsaV+JwFyQ+MrYAPLO3gTql55tAT1zONw==" algorithmName="SHA-512" password="CC35"/>
  <autoFilter ref="C115:K119"/>
  <mergeCells count="9">
    <mergeCell ref="E7:H7"/>
    <mergeCell ref="E9:H9"/>
    <mergeCell ref="E18:H18"/>
    <mergeCell ref="E27:H27"/>
    <mergeCell ref="E84:H84"/>
    <mergeCell ref="E86:H86"/>
    <mergeCell ref="E106:H106"/>
    <mergeCell ref="E108:H108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style="1" customWidth="1"/>
    <col min="2" max="2" width="1.67" style="1" customWidth="1"/>
    <col min="3" max="3" width="4.17" style="1" customWidth="1"/>
    <col min="4" max="4" width="4.33" style="1" customWidth="1"/>
    <col min="5" max="5" width="17.17" style="1" customWidth="1"/>
    <col min="6" max="6" width="100.83" style="1" customWidth="1"/>
    <col min="7" max="7" width="7" style="1" customWidth="1"/>
    <col min="8" max="8" width="11.5" style="1" customWidth="1"/>
    <col min="9" max="9" width="20.17" style="144" customWidth="1"/>
    <col min="10" max="10" width="20.17" style="1" customWidth="1"/>
    <col min="11" max="11" width="20.17" style="1" customWidth="1"/>
    <col min="12" max="12" width="9.33" style="1" customWidth="1"/>
    <col min="13" max="13" width="10.83" style="1" hidden="1" customWidth="1"/>
    <col min="14" max="14" width="9.33" style="1" hidden="1"/>
    <col min="15" max="15" width="14.17" style="1" hidden="1" customWidth="1"/>
    <col min="16" max="16" width="14.17" style="1" hidden="1" customWidth="1"/>
    <col min="17" max="17" width="14.17" style="1" hidden="1" customWidth="1"/>
    <col min="18" max="18" width="14.17" style="1" hidden="1" customWidth="1"/>
    <col min="19" max="19" width="14.17" style="1" hidden="1" customWidth="1"/>
    <col min="20" max="20" width="14.17" style="1" hidden="1" customWidth="1"/>
    <col min="21" max="21" width="16.33" style="1" hidden="1" customWidth="1"/>
    <col min="22" max="22" width="12.33" style="1" customWidth="1"/>
    <col min="23" max="23" width="16.33" style="1" customWidth="1"/>
    <col min="24" max="24" width="12.33" style="1" customWidth="1"/>
    <col min="25" max="25" width="15" style="1" customWidth="1"/>
    <col min="26" max="26" width="11" style="1" customWidth="1"/>
    <col min="27" max="27" width="15" style="1" customWidth="1"/>
    <col min="28" max="28" width="16.33" style="1" customWidth="1"/>
    <col min="29" max="29" width="11" style="1" customWidth="1"/>
    <col min="30" max="30" width="15" style="1" customWidth="1"/>
    <col min="31" max="31" width="16.33" style="1" customWidth="1"/>
    <col min="44" max="44" width="9.33" style="1" hidden="1"/>
    <col min="45" max="45" width="9.33" style="1" hidden="1"/>
    <col min="46" max="46" width="9.33" style="1" hidden="1"/>
    <col min="47" max="47" width="9.33" style="1" hidden="1"/>
    <col min="48" max="48" width="9.33" style="1" hidden="1"/>
    <col min="49" max="49" width="9.33" style="1" hidden="1"/>
    <col min="50" max="50" width="9.33" style="1" hidden="1"/>
    <col min="51" max="51" width="9.33" style="1" hidden="1"/>
    <col min="52" max="52" width="9.33" style="1" hidden="1"/>
    <col min="53" max="53" width="9.33" style="1" hidden="1"/>
    <col min="54" max="54" width="9.33" style="1" hidden="1"/>
    <col min="55" max="55" width="9.33" style="1" hidden="1"/>
    <col min="56" max="56" width="9.33" style="1" hidden="1"/>
    <col min="57" max="57" width="9.33" style="1" hidden="1"/>
    <col min="58" max="58" width="9.33" style="1" hidden="1"/>
    <col min="59" max="59" width="9.33" style="1" hidden="1"/>
    <col min="60" max="60" width="9.33" style="1" hidden="1"/>
    <col min="61" max="61" width="9.33" style="1" hidden="1"/>
    <col min="62" max="62" width="9.33" style="1" hidden="1"/>
    <col min="63" max="63" width="9.33" style="1" hidden="1"/>
    <col min="64" max="64" width="9.33" style="1" hidden="1"/>
    <col min="65" max="65" width="9.33" style="1" hidden="1"/>
  </cols>
  <sheetData>
    <row r="2" s="1" customFormat="1" ht="36.96" customHeight="1">
      <c r="I2" s="144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167</v>
      </c>
    </row>
    <row r="3" s="1" customFormat="1" ht="6.96" customHeight="1">
      <c r="B3" s="145"/>
      <c r="C3" s="146"/>
      <c r="D3" s="146"/>
      <c r="E3" s="146"/>
      <c r="F3" s="146"/>
      <c r="G3" s="146"/>
      <c r="H3" s="146"/>
      <c r="I3" s="147"/>
      <c r="J3" s="146"/>
      <c r="K3" s="146"/>
      <c r="L3" s="18"/>
      <c r="AT3" s="15" t="s">
        <v>82</v>
      </c>
    </row>
    <row r="4" s="1" customFormat="1" ht="24.96" customHeight="1">
      <c r="B4" s="18"/>
      <c r="D4" s="148" t="s">
        <v>177</v>
      </c>
      <c r="I4" s="144"/>
      <c r="L4" s="18"/>
      <c r="M4" s="149" t="s">
        <v>10</v>
      </c>
      <c r="AT4" s="15" t="s">
        <v>4</v>
      </c>
    </row>
    <row r="5" s="1" customFormat="1" ht="6.96" customHeight="1">
      <c r="B5" s="18"/>
      <c r="I5" s="144"/>
      <c r="L5" s="18"/>
    </row>
    <row r="6" s="1" customFormat="1" ht="12" customHeight="1">
      <c r="B6" s="18"/>
      <c r="D6" s="150" t="s">
        <v>15</v>
      </c>
      <c r="I6" s="144"/>
      <c r="L6" s="18"/>
    </row>
    <row r="7" s="1" customFormat="1" ht="16.5" customHeight="1">
      <c r="B7" s="18"/>
      <c r="E7" s="151" t="str">
        <f>'Rekapitulace stavby'!K6</f>
        <v>,,Úprava projektové dokumentace na stavbu Modernizace silnice II/298 Býšť - hranice kraje, km 9,700</v>
      </c>
      <c r="F7" s="150"/>
      <c r="G7" s="150"/>
      <c r="H7" s="150"/>
      <c r="I7" s="144"/>
      <c r="L7" s="18"/>
    </row>
    <row r="8" s="2" customFormat="1" ht="12" customHeight="1">
      <c r="A8" s="36"/>
      <c r="B8" s="42"/>
      <c r="C8" s="36"/>
      <c r="D8" s="150" t="s">
        <v>178</v>
      </c>
      <c r="E8" s="36"/>
      <c r="F8" s="36"/>
      <c r="G8" s="36"/>
      <c r="H8" s="36"/>
      <c r="I8" s="152"/>
      <c r="J8" s="36"/>
      <c r="K8" s="36"/>
      <c r="L8" s="61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6.5" customHeight="1">
      <c r="A9" s="36"/>
      <c r="B9" s="42"/>
      <c r="C9" s="36"/>
      <c r="D9" s="36"/>
      <c r="E9" s="153" t="s">
        <v>1483</v>
      </c>
      <c r="F9" s="36"/>
      <c r="G9" s="36"/>
      <c r="H9" s="36"/>
      <c r="I9" s="152"/>
      <c r="J9" s="36"/>
      <c r="K9" s="36"/>
      <c r="L9" s="61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42"/>
      <c r="C10" s="36"/>
      <c r="D10" s="36"/>
      <c r="E10" s="36"/>
      <c r="F10" s="36"/>
      <c r="G10" s="36"/>
      <c r="H10" s="36"/>
      <c r="I10" s="152"/>
      <c r="J10" s="36"/>
      <c r="K10" s="36"/>
      <c r="L10" s="61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42"/>
      <c r="C11" s="36"/>
      <c r="D11" s="150" t="s">
        <v>17</v>
      </c>
      <c r="E11" s="36"/>
      <c r="F11" s="139" t="s">
        <v>1</v>
      </c>
      <c r="G11" s="36"/>
      <c r="H11" s="36"/>
      <c r="I11" s="154" t="s">
        <v>18</v>
      </c>
      <c r="J11" s="139" t="s">
        <v>1</v>
      </c>
      <c r="K11" s="36"/>
      <c r="L11" s="61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42"/>
      <c r="C12" s="36"/>
      <c r="D12" s="150" t="s">
        <v>19</v>
      </c>
      <c r="E12" s="36"/>
      <c r="F12" s="139" t="s">
        <v>20</v>
      </c>
      <c r="G12" s="36"/>
      <c r="H12" s="36"/>
      <c r="I12" s="154" t="s">
        <v>21</v>
      </c>
      <c r="J12" s="155" t="str">
        <f>'Rekapitulace stavby'!AN8</f>
        <v>7. 11. 2019</v>
      </c>
      <c r="K12" s="36"/>
      <c r="L12" s="61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21.84" customHeight="1">
      <c r="A13" s="36"/>
      <c r="B13" s="42"/>
      <c r="C13" s="36"/>
      <c r="D13" s="156" t="s">
        <v>180</v>
      </c>
      <c r="E13" s="36"/>
      <c r="F13" s="157" t="s">
        <v>1476</v>
      </c>
      <c r="G13" s="36"/>
      <c r="H13" s="36"/>
      <c r="I13" s="158" t="s">
        <v>182</v>
      </c>
      <c r="J13" s="157" t="s">
        <v>183</v>
      </c>
      <c r="K13" s="36"/>
      <c r="L13" s="61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50" t="s">
        <v>23</v>
      </c>
      <c r="E14" s="36"/>
      <c r="F14" s="36"/>
      <c r="G14" s="36"/>
      <c r="H14" s="36"/>
      <c r="I14" s="154" t="s">
        <v>24</v>
      </c>
      <c r="J14" s="139" t="str">
        <f>IF('Rekapitulace stavby'!AN10="","",'Rekapitulace stavby'!AN10)</f>
        <v/>
      </c>
      <c r="K14" s="36"/>
      <c r="L14" s="61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42"/>
      <c r="C15" s="36"/>
      <c r="D15" s="36"/>
      <c r="E15" s="139" t="str">
        <f>IF('Rekapitulace stavby'!E11="","",'Rekapitulace stavby'!E11)</f>
        <v xml:space="preserve"> </v>
      </c>
      <c r="F15" s="36"/>
      <c r="G15" s="36"/>
      <c r="H15" s="36"/>
      <c r="I15" s="154" t="s">
        <v>25</v>
      </c>
      <c r="J15" s="139" t="str">
        <f>IF('Rekapitulace stavby'!AN11="","",'Rekapitulace stavby'!AN11)</f>
        <v/>
      </c>
      <c r="K15" s="36"/>
      <c r="L15" s="61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42"/>
      <c r="C16" s="36"/>
      <c r="D16" s="36"/>
      <c r="E16" s="36"/>
      <c r="F16" s="36"/>
      <c r="G16" s="36"/>
      <c r="H16" s="36"/>
      <c r="I16" s="152"/>
      <c r="J16" s="36"/>
      <c r="K16" s="36"/>
      <c r="L16" s="61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42"/>
      <c r="C17" s="36"/>
      <c r="D17" s="150" t="s">
        <v>26</v>
      </c>
      <c r="E17" s="36"/>
      <c r="F17" s="36"/>
      <c r="G17" s="36"/>
      <c r="H17" s="36"/>
      <c r="I17" s="154" t="s">
        <v>24</v>
      </c>
      <c r="J17" s="31" t="str">
        <f>'Rekapitulace stavby'!AN13</f>
        <v>Vyplň údaj</v>
      </c>
      <c r="K17" s="36"/>
      <c r="L17" s="61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42"/>
      <c r="C18" s="36"/>
      <c r="D18" s="36"/>
      <c r="E18" s="31" t="str">
        <f>'Rekapitulace stavby'!E14</f>
        <v>Vyplň údaj</v>
      </c>
      <c r="F18" s="139"/>
      <c r="G18" s="139"/>
      <c r="H18" s="139"/>
      <c r="I18" s="154" t="s">
        <v>25</v>
      </c>
      <c r="J18" s="31" t="str">
        <f>'Rekapitulace stavby'!AN14</f>
        <v>Vyplň údaj</v>
      </c>
      <c r="K18" s="36"/>
      <c r="L18" s="61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42"/>
      <c r="C19" s="36"/>
      <c r="D19" s="36"/>
      <c r="E19" s="36"/>
      <c r="F19" s="36"/>
      <c r="G19" s="36"/>
      <c r="H19" s="36"/>
      <c r="I19" s="152"/>
      <c r="J19" s="36"/>
      <c r="K19" s="36"/>
      <c r="L19" s="61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42"/>
      <c r="C20" s="36"/>
      <c r="D20" s="150" t="s">
        <v>28</v>
      </c>
      <c r="E20" s="36"/>
      <c r="F20" s="36"/>
      <c r="G20" s="36"/>
      <c r="H20" s="36"/>
      <c r="I20" s="154" t="s">
        <v>24</v>
      </c>
      <c r="J20" s="139" t="str">
        <f>IF('Rekapitulace stavby'!AN16="","",'Rekapitulace stavby'!AN16)</f>
        <v/>
      </c>
      <c r="K20" s="36"/>
      <c r="L20" s="61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42"/>
      <c r="C21" s="36"/>
      <c r="D21" s="36"/>
      <c r="E21" s="139" t="str">
        <f>IF('Rekapitulace stavby'!E17="","",'Rekapitulace stavby'!E17)</f>
        <v xml:space="preserve"> </v>
      </c>
      <c r="F21" s="36"/>
      <c r="G21" s="36"/>
      <c r="H21" s="36"/>
      <c r="I21" s="154" t="s">
        <v>25</v>
      </c>
      <c r="J21" s="139" t="str">
        <f>IF('Rekapitulace stavby'!AN17="","",'Rekapitulace stavby'!AN17)</f>
        <v/>
      </c>
      <c r="K21" s="36"/>
      <c r="L21" s="61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42"/>
      <c r="C22" s="36"/>
      <c r="D22" s="36"/>
      <c r="E22" s="36"/>
      <c r="F22" s="36"/>
      <c r="G22" s="36"/>
      <c r="H22" s="36"/>
      <c r="I22" s="152"/>
      <c r="J22" s="36"/>
      <c r="K22" s="36"/>
      <c r="L22" s="61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42"/>
      <c r="C23" s="36"/>
      <c r="D23" s="150" t="s">
        <v>30</v>
      </c>
      <c r="E23" s="36"/>
      <c r="F23" s="36"/>
      <c r="G23" s="36"/>
      <c r="H23" s="36"/>
      <c r="I23" s="154" t="s">
        <v>24</v>
      </c>
      <c r="J23" s="139" t="str">
        <f>IF('Rekapitulace stavby'!AN19="","",'Rekapitulace stavby'!AN19)</f>
        <v/>
      </c>
      <c r="K23" s="36"/>
      <c r="L23" s="61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42"/>
      <c r="C24" s="36"/>
      <c r="D24" s="36"/>
      <c r="E24" s="139" t="str">
        <f>IF('Rekapitulace stavby'!E20="","",'Rekapitulace stavby'!E20)</f>
        <v xml:space="preserve"> </v>
      </c>
      <c r="F24" s="36"/>
      <c r="G24" s="36"/>
      <c r="H24" s="36"/>
      <c r="I24" s="154" t="s">
        <v>25</v>
      </c>
      <c r="J24" s="139" t="str">
        <f>IF('Rekapitulace stavby'!AN20="","",'Rekapitulace stavby'!AN20)</f>
        <v/>
      </c>
      <c r="K24" s="36"/>
      <c r="L24" s="61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42"/>
      <c r="C25" s="36"/>
      <c r="D25" s="36"/>
      <c r="E25" s="36"/>
      <c r="F25" s="36"/>
      <c r="G25" s="36"/>
      <c r="H25" s="36"/>
      <c r="I25" s="152"/>
      <c r="J25" s="36"/>
      <c r="K25" s="36"/>
      <c r="L25" s="61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42"/>
      <c r="C26" s="36"/>
      <c r="D26" s="150" t="s">
        <v>31</v>
      </c>
      <c r="E26" s="36"/>
      <c r="F26" s="36"/>
      <c r="G26" s="36"/>
      <c r="H26" s="36"/>
      <c r="I26" s="152"/>
      <c r="J26" s="36"/>
      <c r="K26" s="36"/>
      <c r="L26" s="61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16.5" customHeight="1">
      <c r="A27" s="159"/>
      <c r="B27" s="160"/>
      <c r="C27" s="159"/>
      <c r="D27" s="159"/>
      <c r="E27" s="161" t="s">
        <v>1</v>
      </c>
      <c r="F27" s="161"/>
      <c r="G27" s="161"/>
      <c r="H27" s="161"/>
      <c r="I27" s="162"/>
      <c r="J27" s="159"/>
      <c r="K27" s="159"/>
      <c r="L27" s="163"/>
      <c r="S27" s="159"/>
      <c r="T27" s="159"/>
      <c r="U27" s="159"/>
      <c r="V27" s="159"/>
      <c r="W27" s="159"/>
      <c r="X27" s="159"/>
      <c r="Y27" s="159"/>
      <c r="Z27" s="159"/>
      <c r="AA27" s="159"/>
      <c r="AB27" s="159"/>
      <c r="AC27" s="159"/>
      <c r="AD27" s="159"/>
      <c r="AE27" s="159"/>
    </row>
    <row r="28" s="2" customFormat="1" ht="6.96" customHeight="1">
      <c r="A28" s="36"/>
      <c r="B28" s="42"/>
      <c r="C28" s="36"/>
      <c r="D28" s="36"/>
      <c r="E28" s="36"/>
      <c r="F28" s="36"/>
      <c r="G28" s="36"/>
      <c r="H28" s="36"/>
      <c r="I28" s="152"/>
      <c r="J28" s="36"/>
      <c r="K28" s="36"/>
      <c r="L28" s="61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42"/>
      <c r="C29" s="36"/>
      <c r="D29" s="164"/>
      <c r="E29" s="164"/>
      <c r="F29" s="164"/>
      <c r="G29" s="164"/>
      <c r="H29" s="164"/>
      <c r="I29" s="165"/>
      <c r="J29" s="164"/>
      <c r="K29" s="164"/>
      <c r="L29" s="61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25.44" customHeight="1">
      <c r="A30" s="36"/>
      <c r="B30" s="42"/>
      <c r="C30" s="36"/>
      <c r="D30" s="166" t="s">
        <v>32</v>
      </c>
      <c r="E30" s="36"/>
      <c r="F30" s="36"/>
      <c r="G30" s="36"/>
      <c r="H30" s="36"/>
      <c r="I30" s="152"/>
      <c r="J30" s="167">
        <f>ROUND(J116, 2)</f>
        <v>0</v>
      </c>
      <c r="K30" s="36"/>
      <c r="L30" s="61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64"/>
      <c r="E31" s="164"/>
      <c r="F31" s="164"/>
      <c r="G31" s="164"/>
      <c r="H31" s="164"/>
      <c r="I31" s="165"/>
      <c r="J31" s="164"/>
      <c r="K31" s="164"/>
      <c r="L31" s="61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42"/>
      <c r="C32" s="36"/>
      <c r="D32" s="36"/>
      <c r="E32" s="36"/>
      <c r="F32" s="168" t="s">
        <v>34</v>
      </c>
      <c r="G32" s="36"/>
      <c r="H32" s="36"/>
      <c r="I32" s="169" t="s">
        <v>33</v>
      </c>
      <c r="J32" s="168" t="s">
        <v>35</v>
      </c>
      <c r="K32" s="36"/>
      <c r="L32" s="61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14.4" customHeight="1">
      <c r="A33" s="36"/>
      <c r="B33" s="42"/>
      <c r="C33" s="36"/>
      <c r="D33" s="170" t="s">
        <v>36</v>
      </c>
      <c r="E33" s="150" t="s">
        <v>37</v>
      </c>
      <c r="F33" s="171">
        <f>ROUND((SUM(BE116:BE119)),  2)</f>
        <v>0</v>
      </c>
      <c r="G33" s="36"/>
      <c r="H33" s="36"/>
      <c r="I33" s="172">
        <v>0.20999999999999999</v>
      </c>
      <c r="J33" s="171">
        <f>ROUND(((SUM(BE116:BE119))*I33),  2)</f>
        <v>0</v>
      </c>
      <c r="K33" s="36"/>
      <c r="L33" s="61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150" t="s">
        <v>38</v>
      </c>
      <c r="F34" s="171">
        <f>ROUND((SUM(BF116:BF119)),  2)</f>
        <v>0</v>
      </c>
      <c r="G34" s="36"/>
      <c r="H34" s="36"/>
      <c r="I34" s="172">
        <v>0.14999999999999999</v>
      </c>
      <c r="J34" s="171">
        <f>ROUND(((SUM(BF116:BF119))*I34),  2)</f>
        <v>0</v>
      </c>
      <c r="K34" s="36"/>
      <c r="L34" s="61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42"/>
      <c r="C35" s="36"/>
      <c r="D35" s="36"/>
      <c r="E35" s="150" t="s">
        <v>39</v>
      </c>
      <c r="F35" s="171">
        <f>ROUND((SUM(BG116:BG119)),  2)</f>
        <v>0</v>
      </c>
      <c r="G35" s="36"/>
      <c r="H35" s="36"/>
      <c r="I35" s="172">
        <v>0.20999999999999999</v>
      </c>
      <c r="J35" s="171">
        <f>0</f>
        <v>0</v>
      </c>
      <c r="K35" s="36"/>
      <c r="L35" s="61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42"/>
      <c r="C36" s="36"/>
      <c r="D36" s="36"/>
      <c r="E36" s="150" t="s">
        <v>40</v>
      </c>
      <c r="F36" s="171">
        <f>ROUND((SUM(BH116:BH119)),  2)</f>
        <v>0</v>
      </c>
      <c r="G36" s="36"/>
      <c r="H36" s="36"/>
      <c r="I36" s="172">
        <v>0.14999999999999999</v>
      </c>
      <c r="J36" s="171">
        <f>0</f>
        <v>0</v>
      </c>
      <c r="K36" s="36"/>
      <c r="L36" s="61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50" t="s">
        <v>41</v>
      </c>
      <c r="F37" s="171">
        <f>ROUND((SUM(BI116:BI119)),  2)</f>
        <v>0</v>
      </c>
      <c r="G37" s="36"/>
      <c r="H37" s="36"/>
      <c r="I37" s="172">
        <v>0</v>
      </c>
      <c r="J37" s="171">
        <f>0</f>
        <v>0</v>
      </c>
      <c r="K37" s="36"/>
      <c r="L37" s="61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6.96" customHeight="1">
      <c r="A38" s="36"/>
      <c r="B38" s="42"/>
      <c r="C38" s="36"/>
      <c r="D38" s="36"/>
      <c r="E38" s="36"/>
      <c r="F38" s="36"/>
      <c r="G38" s="36"/>
      <c r="H38" s="36"/>
      <c r="I38" s="152"/>
      <c r="J38" s="36"/>
      <c r="K38" s="36"/>
      <c r="L38" s="61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2" customFormat="1" ht="25.44" customHeight="1">
      <c r="A39" s="36"/>
      <c r="B39" s="42"/>
      <c r="C39" s="173"/>
      <c r="D39" s="174" t="s">
        <v>42</v>
      </c>
      <c r="E39" s="175"/>
      <c r="F39" s="175"/>
      <c r="G39" s="176" t="s">
        <v>43</v>
      </c>
      <c r="H39" s="177" t="s">
        <v>44</v>
      </c>
      <c r="I39" s="178"/>
      <c r="J39" s="179">
        <f>SUM(J30:J37)</f>
        <v>0</v>
      </c>
      <c r="K39" s="180"/>
      <c r="L39" s="61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14.4" customHeight="1">
      <c r="A40" s="36"/>
      <c r="B40" s="42"/>
      <c r="C40" s="36"/>
      <c r="D40" s="36"/>
      <c r="E40" s="36"/>
      <c r="F40" s="36"/>
      <c r="G40" s="36"/>
      <c r="H40" s="36"/>
      <c r="I40" s="152"/>
      <c r="J40" s="36"/>
      <c r="K40" s="36"/>
      <c r="L40" s="61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1" customFormat="1" ht="14.4" customHeight="1">
      <c r="B41" s="18"/>
      <c r="I41" s="144"/>
      <c r="L41" s="18"/>
    </row>
    <row r="42" s="1" customFormat="1" ht="14.4" customHeight="1">
      <c r="B42" s="18"/>
      <c r="I42" s="144"/>
      <c r="L42" s="18"/>
    </row>
    <row r="43" s="1" customFormat="1" ht="14.4" customHeight="1">
      <c r="B43" s="18"/>
      <c r="I43" s="144"/>
      <c r="L43" s="18"/>
    </row>
    <row r="44" s="1" customFormat="1" ht="14.4" customHeight="1">
      <c r="B44" s="18"/>
      <c r="I44" s="144"/>
      <c r="L44" s="18"/>
    </row>
    <row r="45" s="1" customFormat="1" ht="14.4" customHeight="1">
      <c r="B45" s="18"/>
      <c r="I45" s="144"/>
      <c r="L45" s="18"/>
    </row>
    <row r="46" s="1" customFormat="1" ht="14.4" customHeight="1">
      <c r="B46" s="18"/>
      <c r="I46" s="144"/>
      <c r="L46" s="18"/>
    </row>
    <row r="47" s="1" customFormat="1" ht="14.4" customHeight="1">
      <c r="B47" s="18"/>
      <c r="I47" s="144"/>
      <c r="L47" s="18"/>
    </row>
    <row r="48" s="1" customFormat="1" ht="14.4" customHeight="1">
      <c r="B48" s="18"/>
      <c r="I48" s="144"/>
      <c r="L48" s="18"/>
    </row>
    <row r="49" s="2" customFormat="1" ht="14.4" customHeight="1">
      <c r="B49" s="61"/>
      <c r="D49" s="181" t="s">
        <v>45</v>
      </c>
      <c r="E49" s="182"/>
      <c r="F49" s="182"/>
      <c r="G49" s="181" t="s">
        <v>46</v>
      </c>
      <c r="H49" s="182"/>
      <c r="I49" s="183"/>
      <c r="J49" s="182"/>
      <c r="K49" s="182"/>
      <c r="L49" s="61"/>
    </row>
    <row r="50">
      <c r="B50" s="18"/>
      <c r="L50" s="18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 s="2" customFormat="1">
      <c r="A60" s="36"/>
      <c r="B60" s="42"/>
      <c r="C60" s="36"/>
      <c r="D60" s="184" t="s">
        <v>47</v>
      </c>
      <c r="E60" s="185"/>
      <c r="F60" s="186" t="s">
        <v>48</v>
      </c>
      <c r="G60" s="184" t="s">
        <v>47</v>
      </c>
      <c r="H60" s="185"/>
      <c r="I60" s="187"/>
      <c r="J60" s="188" t="s">
        <v>48</v>
      </c>
      <c r="K60" s="185"/>
      <c r="L60" s="61"/>
      <c r="S60" s="36"/>
      <c r="T60" s="36"/>
      <c r="U60" s="36"/>
      <c r="V60" s="36"/>
      <c r="W60" s="36"/>
      <c r="X60" s="36"/>
      <c r="Y60" s="36"/>
      <c r="Z60" s="36"/>
      <c r="AA60" s="36"/>
      <c r="AB60" s="36"/>
      <c r="AC60" s="36"/>
      <c r="AD60" s="36"/>
      <c r="AE60" s="36"/>
    </row>
    <row r="61">
      <c r="B61" s="18"/>
      <c r="L61" s="18"/>
    </row>
    <row r="62">
      <c r="B62" s="18"/>
      <c r="L62" s="18"/>
    </row>
    <row r="63">
      <c r="B63" s="18"/>
      <c r="L63" s="18"/>
    </row>
    <row r="64" s="2" customFormat="1">
      <c r="A64" s="36"/>
      <c r="B64" s="42"/>
      <c r="C64" s="36"/>
      <c r="D64" s="181" t="s">
        <v>49</v>
      </c>
      <c r="E64" s="189"/>
      <c r="F64" s="189"/>
      <c r="G64" s="181" t="s">
        <v>50</v>
      </c>
      <c r="H64" s="189"/>
      <c r="I64" s="190"/>
      <c r="J64" s="189"/>
      <c r="K64" s="189"/>
      <c r="L64" s="61"/>
      <c r="S64" s="36"/>
      <c r="T64" s="36"/>
      <c r="U64" s="36"/>
      <c r="V64" s="36"/>
      <c r="W64" s="36"/>
      <c r="X64" s="36"/>
      <c r="Y64" s="36"/>
      <c r="Z64" s="36"/>
      <c r="AA64" s="36"/>
      <c r="AB64" s="36"/>
      <c r="AC64" s="36"/>
      <c r="AD64" s="36"/>
      <c r="AE64" s="36"/>
    </row>
    <row r="65">
      <c r="B65" s="18"/>
      <c r="L65" s="18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 s="2" customFormat="1">
      <c r="A75" s="36"/>
      <c r="B75" s="42"/>
      <c r="C75" s="36"/>
      <c r="D75" s="184" t="s">
        <v>47</v>
      </c>
      <c r="E75" s="185"/>
      <c r="F75" s="186" t="s">
        <v>48</v>
      </c>
      <c r="G75" s="184" t="s">
        <v>47</v>
      </c>
      <c r="H75" s="185"/>
      <c r="I75" s="187"/>
      <c r="J75" s="188" t="s">
        <v>48</v>
      </c>
      <c r="K75" s="185"/>
      <c r="L75" s="61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="2" customFormat="1" ht="14.4" customHeight="1">
      <c r="A76" s="36"/>
      <c r="B76" s="191"/>
      <c r="C76" s="192"/>
      <c r="D76" s="192"/>
      <c r="E76" s="192"/>
      <c r="F76" s="192"/>
      <c r="G76" s="192"/>
      <c r="H76" s="192"/>
      <c r="I76" s="193"/>
      <c r="J76" s="192"/>
      <c r="K76" s="192"/>
      <c r="L76" s="61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80" s="2" customFormat="1" ht="6.96" customHeight="1">
      <c r="A80" s="36"/>
      <c r="B80" s="194"/>
      <c r="C80" s="195"/>
      <c r="D80" s="195"/>
      <c r="E80" s="195"/>
      <c r="F80" s="195"/>
      <c r="G80" s="195"/>
      <c r="H80" s="195"/>
      <c r="I80" s="196"/>
      <c r="J80" s="195"/>
      <c r="K80" s="195"/>
      <c r="L80" s="61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="2" customFormat="1" ht="24.96" customHeight="1">
      <c r="A81" s="36"/>
      <c r="B81" s="37"/>
      <c r="C81" s="21" t="s">
        <v>184</v>
      </c>
      <c r="D81" s="38"/>
      <c r="E81" s="38"/>
      <c r="F81" s="38"/>
      <c r="G81" s="38"/>
      <c r="H81" s="38"/>
      <c r="I81" s="152"/>
      <c r="J81" s="38"/>
      <c r="K81" s="38"/>
      <c r="L81" s="61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6.96" customHeight="1">
      <c r="A82" s="36"/>
      <c r="B82" s="37"/>
      <c r="C82" s="38"/>
      <c r="D82" s="38"/>
      <c r="E82" s="38"/>
      <c r="F82" s="38"/>
      <c r="G82" s="38"/>
      <c r="H82" s="38"/>
      <c r="I82" s="152"/>
      <c r="J82" s="38"/>
      <c r="K82" s="38"/>
      <c r="L82" s="61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12" customHeight="1">
      <c r="A83" s="36"/>
      <c r="B83" s="37"/>
      <c r="C83" s="30" t="s">
        <v>15</v>
      </c>
      <c r="D83" s="38"/>
      <c r="E83" s="38"/>
      <c r="F83" s="38"/>
      <c r="G83" s="38"/>
      <c r="H83" s="38"/>
      <c r="I83" s="152"/>
      <c r="J83" s="38"/>
      <c r="K83" s="38"/>
      <c r="L83" s="61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6.5" customHeight="1">
      <c r="A84" s="36"/>
      <c r="B84" s="37"/>
      <c r="C84" s="38"/>
      <c r="D84" s="38"/>
      <c r="E84" s="197" t="str">
        <f>E7</f>
        <v>,,Úprava projektové dokumentace na stavbu Modernizace silnice II/298 Býšť - hranice kraje, km 9,700</v>
      </c>
      <c r="F84" s="30"/>
      <c r="G84" s="30"/>
      <c r="H84" s="30"/>
      <c r="I84" s="152"/>
      <c r="J84" s="38"/>
      <c r="K84" s="38"/>
      <c r="L84" s="61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12" customHeight="1">
      <c r="A85" s="36"/>
      <c r="B85" s="37"/>
      <c r="C85" s="30" t="s">
        <v>178</v>
      </c>
      <c r="D85" s="38"/>
      <c r="E85" s="38"/>
      <c r="F85" s="38"/>
      <c r="G85" s="38"/>
      <c r="H85" s="38"/>
      <c r="I85" s="152"/>
      <c r="J85" s="38"/>
      <c r="K85" s="38"/>
      <c r="L85" s="61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2" customFormat="1" ht="16.5" customHeight="1">
      <c r="A86" s="36"/>
      <c r="B86" s="37"/>
      <c r="C86" s="38"/>
      <c r="D86" s="38"/>
      <c r="E86" s="74" t="str">
        <f>E9</f>
        <v>SO 452 - Přeložka vedení 1kV spol. ČEZ Distribuce - způsobilé výdaje na vedlejší aktivity projektu</v>
      </c>
      <c r="F86" s="38"/>
      <c r="G86" s="38"/>
      <c r="H86" s="38"/>
      <c r="I86" s="152"/>
      <c r="J86" s="38"/>
      <c r="K86" s="38"/>
      <c r="L86" s="61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="2" customFormat="1" ht="6.96" customHeight="1">
      <c r="A87" s="36"/>
      <c r="B87" s="37"/>
      <c r="C87" s="38"/>
      <c r="D87" s="38"/>
      <c r="E87" s="38"/>
      <c r="F87" s="38"/>
      <c r="G87" s="38"/>
      <c r="H87" s="38"/>
      <c r="I87" s="152"/>
      <c r="J87" s="38"/>
      <c r="K87" s="38"/>
      <c r="L87" s="61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2" customFormat="1" ht="12" customHeight="1">
      <c r="A88" s="36"/>
      <c r="B88" s="37"/>
      <c r="C88" s="30" t="s">
        <v>19</v>
      </c>
      <c r="D88" s="38"/>
      <c r="E88" s="38"/>
      <c r="F88" s="25" t="str">
        <f>F12</f>
        <v xml:space="preserve"> </v>
      </c>
      <c r="G88" s="38"/>
      <c r="H88" s="38"/>
      <c r="I88" s="154" t="s">
        <v>21</v>
      </c>
      <c r="J88" s="77" t="str">
        <f>IF(J12="","",J12)</f>
        <v>7. 11. 2019</v>
      </c>
      <c r="K88" s="38"/>
      <c r="L88" s="61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="2" customFormat="1" ht="6.96" customHeight="1">
      <c r="A89" s="36"/>
      <c r="B89" s="37"/>
      <c r="C89" s="38"/>
      <c r="D89" s="38"/>
      <c r="E89" s="38"/>
      <c r="F89" s="38"/>
      <c r="G89" s="38"/>
      <c r="H89" s="38"/>
      <c r="I89" s="152"/>
      <c r="J89" s="38"/>
      <c r="K89" s="38"/>
      <c r="L89" s="61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="2" customFormat="1" ht="15.15" customHeight="1">
      <c r="A90" s="36"/>
      <c r="B90" s="37"/>
      <c r="C90" s="30" t="s">
        <v>23</v>
      </c>
      <c r="D90" s="38"/>
      <c r="E90" s="38"/>
      <c r="F90" s="25" t="str">
        <f>E15</f>
        <v xml:space="preserve"> </v>
      </c>
      <c r="G90" s="38"/>
      <c r="H90" s="38"/>
      <c r="I90" s="154" t="s">
        <v>28</v>
      </c>
      <c r="J90" s="34" t="str">
        <f>E21</f>
        <v xml:space="preserve"> </v>
      </c>
      <c r="K90" s="38"/>
      <c r="L90" s="61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="2" customFormat="1" ht="15.15" customHeight="1">
      <c r="A91" s="36"/>
      <c r="B91" s="37"/>
      <c r="C91" s="30" t="s">
        <v>26</v>
      </c>
      <c r="D91" s="38"/>
      <c r="E91" s="38"/>
      <c r="F91" s="25" t="str">
        <f>IF(E18="","",E18)</f>
        <v>Vyplň údaj</v>
      </c>
      <c r="G91" s="38"/>
      <c r="H91" s="38"/>
      <c r="I91" s="154" t="s">
        <v>30</v>
      </c>
      <c r="J91" s="34" t="str">
        <f>E24</f>
        <v xml:space="preserve"> </v>
      </c>
      <c r="K91" s="38"/>
      <c r="L91" s="61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="2" customFormat="1" ht="10.32" customHeight="1">
      <c r="A92" s="36"/>
      <c r="B92" s="37"/>
      <c r="C92" s="38"/>
      <c r="D92" s="38"/>
      <c r="E92" s="38"/>
      <c r="F92" s="38"/>
      <c r="G92" s="38"/>
      <c r="H92" s="38"/>
      <c r="I92" s="152"/>
      <c r="J92" s="38"/>
      <c r="K92" s="38"/>
      <c r="L92" s="61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="2" customFormat="1" ht="29.28" customHeight="1">
      <c r="A93" s="36"/>
      <c r="B93" s="37"/>
      <c r="C93" s="198" t="s">
        <v>185</v>
      </c>
      <c r="D93" s="199"/>
      <c r="E93" s="199"/>
      <c r="F93" s="199"/>
      <c r="G93" s="199"/>
      <c r="H93" s="199"/>
      <c r="I93" s="200"/>
      <c r="J93" s="201" t="s">
        <v>186</v>
      </c>
      <c r="K93" s="199"/>
      <c r="L93" s="61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="2" customFormat="1" ht="10.32" customHeight="1">
      <c r="A94" s="36"/>
      <c r="B94" s="37"/>
      <c r="C94" s="38"/>
      <c r="D94" s="38"/>
      <c r="E94" s="38"/>
      <c r="F94" s="38"/>
      <c r="G94" s="38"/>
      <c r="H94" s="38"/>
      <c r="I94" s="152"/>
      <c r="J94" s="38"/>
      <c r="K94" s="38"/>
      <c r="L94" s="61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="2" customFormat="1" ht="22.8" customHeight="1">
      <c r="A95" s="36"/>
      <c r="B95" s="37"/>
      <c r="C95" s="202" t="s">
        <v>187</v>
      </c>
      <c r="D95" s="38"/>
      <c r="E95" s="38"/>
      <c r="F95" s="38"/>
      <c r="G95" s="38"/>
      <c r="H95" s="38"/>
      <c r="I95" s="152"/>
      <c r="J95" s="108">
        <f>J116</f>
        <v>0</v>
      </c>
      <c r="K95" s="38"/>
      <c r="L95" s="61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  <c r="AU95" s="15" t="s">
        <v>82</v>
      </c>
    </row>
    <row r="96" s="9" customFormat="1" ht="24.96" customHeight="1">
      <c r="A96" s="9"/>
      <c r="B96" s="203"/>
      <c r="C96" s="204"/>
      <c r="D96" s="205" t="s">
        <v>1477</v>
      </c>
      <c r="E96" s="206"/>
      <c r="F96" s="206"/>
      <c r="G96" s="206"/>
      <c r="H96" s="206"/>
      <c r="I96" s="207"/>
      <c r="J96" s="208">
        <f>J117</f>
        <v>0</v>
      </c>
      <c r="K96" s="204"/>
      <c r="L96" s="209"/>
      <c r="S96" s="9"/>
      <c r="T96" s="9"/>
      <c r="U96" s="9"/>
      <c r="V96" s="9"/>
      <c r="W96" s="9"/>
      <c r="X96" s="9"/>
      <c r="Y96" s="9"/>
      <c r="Z96" s="9"/>
      <c r="AA96" s="9"/>
      <c r="AB96" s="9"/>
      <c r="AC96" s="9"/>
      <c r="AD96" s="9"/>
      <c r="AE96" s="9"/>
    </row>
    <row r="97" s="2" customFormat="1" ht="21.84" customHeight="1">
      <c r="A97" s="36"/>
      <c r="B97" s="37"/>
      <c r="C97" s="38"/>
      <c r="D97" s="38"/>
      <c r="E97" s="38"/>
      <c r="F97" s="38"/>
      <c r="G97" s="38"/>
      <c r="H97" s="38"/>
      <c r="I97" s="152"/>
      <c r="J97" s="38"/>
      <c r="K97" s="38"/>
      <c r="L97" s="61"/>
      <c r="S97" s="36"/>
      <c r="T97" s="36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</row>
    <row r="98" s="2" customFormat="1" ht="6.96" customHeight="1">
      <c r="A98" s="36"/>
      <c r="B98" s="64"/>
      <c r="C98" s="65"/>
      <c r="D98" s="65"/>
      <c r="E98" s="65"/>
      <c r="F98" s="65"/>
      <c r="G98" s="65"/>
      <c r="H98" s="65"/>
      <c r="I98" s="193"/>
      <c r="J98" s="65"/>
      <c r="K98" s="65"/>
      <c r="L98" s="61"/>
      <c r="S98" s="36"/>
      <c r="T98" s="36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</row>
    <row r="102" s="2" customFormat="1" ht="6.96" customHeight="1">
      <c r="A102" s="36"/>
      <c r="B102" s="66"/>
      <c r="C102" s="67"/>
      <c r="D102" s="67"/>
      <c r="E102" s="67"/>
      <c r="F102" s="67"/>
      <c r="G102" s="67"/>
      <c r="H102" s="67"/>
      <c r="I102" s="196"/>
      <c r="J102" s="67"/>
      <c r="K102" s="67"/>
      <c r="L102" s="61"/>
      <c r="S102" s="36"/>
      <c r="T102" s="36"/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</row>
    <row r="103" s="2" customFormat="1" ht="24.96" customHeight="1">
      <c r="A103" s="36"/>
      <c r="B103" s="37"/>
      <c r="C103" s="21" t="s">
        <v>189</v>
      </c>
      <c r="D103" s="38"/>
      <c r="E103" s="38"/>
      <c r="F103" s="38"/>
      <c r="G103" s="38"/>
      <c r="H103" s="38"/>
      <c r="I103" s="152"/>
      <c r="J103" s="38"/>
      <c r="K103" s="38"/>
      <c r="L103" s="61"/>
      <c r="S103" s="36"/>
      <c r="T103" s="36"/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</row>
    <row r="104" s="2" customFormat="1" ht="6.96" customHeight="1">
      <c r="A104" s="36"/>
      <c r="B104" s="37"/>
      <c r="C104" s="38"/>
      <c r="D104" s="38"/>
      <c r="E104" s="38"/>
      <c r="F104" s="38"/>
      <c r="G104" s="38"/>
      <c r="H104" s="38"/>
      <c r="I104" s="152"/>
      <c r="J104" s="38"/>
      <c r="K104" s="38"/>
      <c r="L104" s="61"/>
      <c r="S104" s="36"/>
      <c r="T104" s="36"/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</row>
    <row r="105" s="2" customFormat="1" ht="12" customHeight="1">
      <c r="A105" s="36"/>
      <c r="B105" s="37"/>
      <c r="C105" s="30" t="s">
        <v>15</v>
      </c>
      <c r="D105" s="38"/>
      <c r="E105" s="38"/>
      <c r="F105" s="38"/>
      <c r="G105" s="38"/>
      <c r="H105" s="38"/>
      <c r="I105" s="152"/>
      <c r="J105" s="38"/>
      <c r="K105" s="38"/>
      <c r="L105" s="61"/>
      <c r="S105" s="36"/>
      <c r="T105" s="36"/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</row>
    <row r="106" s="2" customFormat="1" ht="16.5" customHeight="1">
      <c r="A106" s="36"/>
      <c r="B106" s="37"/>
      <c r="C106" s="38"/>
      <c r="D106" s="38"/>
      <c r="E106" s="197" t="str">
        <f>E7</f>
        <v>,,Úprava projektové dokumentace na stavbu Modernizace silnice II/298 Býšť - hranice kraje, km 9,700</v>
      </c>
      <c r="F106" s="30"/>
      <c r="G106" s="30"/>
      <c r="H106" s="30"/>
      <c r="I106" s="152"/>
      <c r="J106" s="38"/>
      <c r="K106" s="38"/>
      <c r="L106" s="61"/>
      <c r="S106" s="36"/>
      <c r="T106" s="36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</row>
    <row r="107" s="2" customFormat="1" ht="12" customHeight="1">
      <c r="A107" s="36"/>
      <c r="B107" s="37"/>
      <c r="C107" s="30" t="s">
        <v>178</v>
      </c>
      <c r="D107" s="38"/>
      <c r="E107" s="38"/>
      <c r="F107" s="38"/>
      <c r="G107" s="38"/>
      <c r="H107" s="38"/>
      <c r="I107" s="152"/>
      <c r="J107" s="38"/>
      <c r="K107" s="38"/>
      <c r="L107" s="61"/>
      <c r="S107" s="36"/>
      <c r="T107" s="36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</row>
    <row r="108" s="2" customFormat="1" ht="16.5" customHeight="1">
      <c r="A108" s="36"/>
      <c r="B108" s="37"/>
      <c r="C108" s="38"/>
      <c r="D108" s="38"/>
      <c r="E108" s="74" t="str">
        <f>E9</f>
        <v>SO 452 - Přeložka vedení 1kV spol. ČEZ Distribuce - způsobilé výdaje na vedlejší aktivity projektu</v>
      </c>
      <c r="F108" s="38"/>
      <c r="G108" s="38"/>
      <c r="H108" s="38"/>
      <c r="I108" s="152"/>
      <c r="J108" s="38"/>
      <c r="K108" s="38"/>
      <c r="L108" s="61"/>
      <c r="S108" s="36"/>
      <c r="T108" s="36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</row>
    <row r="109" s="2" customFormat="1" ht="6.96" customHeight="1">
      <c r="A109" s="36"/>
      <c r="B109" s="37"/>
      <c r="C109" s="38"/>
      <c r="D109" s="38"/>
      <c r="E109" s="38"/>
      <c r="F109" s="38"/>
      <c r="G109" s="38"/>
      <c r="H109" s="38"/>
      <c r="I109" s="152"/>
      <c r="J109" s="38"/>
      <c r="K109" s="38"/>
      <c r="L109" s="61"/>
      <c r="S109" s="36"/>
      <c r="T109" s="36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</row>
    <row r="110" s="2" customFormat="1" ht="12" customHeight="1">
      <c r="A110" s="36"/>
      <c r="B110" s="37"/>
      <c r="C110" s="30" t="s">
        <v>19</v>
      </c>
      <c r="D110" s="38"/>
      <c r="E110" s="38"/>
      <c r="F110" s="25" t="str">
        <f>F12</f>
        <v xml:space="preserve"> </v>
      </c>
      <c r="G110" s="38"/>
      <c r="H110" s="38"/>
      <c r="I110" s="154" t="s">
        <v>21</v>
      </c>
      <c r="J110" s="77" t="str">
        <f>IF(J12="","",J12)</f>
        <v>7. 11. 2019</v>
      </c>
      <c r="K110" s="38"/>
      <c r="L110" s="61"/>
      <c r="S110" s="36"/>
      <c r="T110" s="36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</row>
    <row r="111" s="2" customFormat="1" ht="6.96" customHeight="1">
      <c r="A111" s="36"/>
      <c r="B111" s="37"/>
      <c r="C111" s="38"/>
      <c r="D111" s="38"/>
      <c r="E111" s="38"/>
      <c r="F111" s="38"/>
      <c r="G111" s="38"/>
      <c r="H111" s="38"/>
      <c r="I111" s="152"/>
      <c r="J111" s="38"/>
      <c r="K111" s="38"/>
      <c r="L111" s="61"/>
      <c r="S111" s="36"/>
      <c r="T111" s="36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</row>
    <row r="112" s="2" customFormat="1" ht="15.15" customHeight="1">
      <c r="A112" s="36"/>
      <c r="B112" s="37"/>
      <c r="C112" s="30" t="s">
        <v>23</v>
      </c>
      <c r="D112" s="38"/>
      <c r="E112" s="38"/>
      <c r="F112" s="25" t="str">
        <f>E15</f>
        <v xml:space="preserve"> </v>
      </c>
      <c r="G112" s="38"/>
      <c r="H112" s="38"/>
      <c r="I112" s="154" t="s">
        <v>28</v>
      </c>
      <c r="J112" s="34" t="str">
        <f>E21</f>
        <v xml:space="preserve"> </v>
      </c>
      <c r="K112" s="38"/>
      <c r="L112" s="61"/>
      <c r="S112" s="36"/>
      <c r="T112" s="36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</row>
    <row r="113" s="2" customFormat="1" ht="15.15" customHeight="1">
      <c r="A113" s="36"/>
      <c r="B113" s="37"/>
      <c r="C113" s="30" t="s">
        <v>26</v>
      </c>
      <c r="D113" s="38"/>
      <c r="E113" s="38"/>
      <c r="F113" s="25" t="str">
        <f>IF(E18="","",E18)</f>
        <v>Vyplň údaj</v>
      </c>
      <c r="G113" s="38"/>
      <c r="H113" s="38"/>
      <c r="I113" s="154" t="s">
        <v>30</v>
      </c>
      <c r="J113" s="34" t="str">
        <f>E24</f>
        <v xml:space="preserve"> </v>
      </c>
      <c r="K113" s="38"/>
      <c r="L113" s="61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</row>
    <row r="114" s="2" customFormat="1" ht="10.32" customHeight="1">
      <c r="A114" s="36"/>
      <c r="B114" s="37"/>
      <c r="C114" s="38"/>
      <c r="D114" s="38"/>
      <c r="E114" s="38"/>
      <c r="F114" s="38"/>
      <c r="G114" s="38"/>
      <c r="H114" s="38"/>
      <c r="I114" s="152"/>
      <c r="J114" s="38"/>
      <c r="K114" s="38"/>
      <c r="L114" s="61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</row>
    <row r="115" s="10" customFormat="1" ht="29.28" customHeight="1">
      <c r="A115" s="210"/>
      <c r="B115" s="211"/>
      <c r="C115" s="212" t="s">
        <v>190</v>
      </c>
      <c r="D115" s="213" t="s">
        <v>57</v>
      </c>
      <c r="E115" s="213" t="s">
        <v>53</v>
      </c>
      <c r="F115" s="213" t="s">
        <v>54</v>
      </c>
      <c r="G115" s="213" t="s">
        <v>191</v>
      </c>
      <c r="H115" s="213" t="s">
        <v>192</v>
      </c>
      <c r="I115" s="214" t="s">
        <v>193</v>
      </c>
      <c r="J115" s="213" t="s">
        <v>186</v>
      </c>
      <c r="K115" s="215" t="s">
        <v>194</v>
      </c>
      <c r="L115" s="216"/>
      <c r="M115" s="98" t="s">
        <v>1</v>
      </c>
      <c r="N115" s="99" t="s">
        <v>36</v>
      </c>
      <c r="O115" s="99" t="s">
        <v>195</v>
      </c>
      <c r="P115" s="99" t="s">
        <v>196</v>
      </c>
      <c r="Q115" s="99" t="s">
        <v>197</v>
      </c>
      <c r="R115" s="99" t="s">
        <v>198</v>
      </c>
      <c r="S115" s="99" t="s">
        <v>199</v>
      </c>
      <c r="T115" s="100" t="s">
        <v>200</v>
      </c>
      <c r="U115" s="210"/>
      <c r="V115" s="210"/>
      <c r="W115" s="210"/>
      <c r="X115" s="210"/>
      <c r="Y115" s="210"/>
      <c r="Z115" s="210"/>
      <c r="AA115" s="210"/>
      <c r="AB115" s="210"/>
      <c r="AC115" s="210"/>
      <c r="AD115" s="210"/>
      <c r="AE115" s="210"/>
    </row>
    <row r="116" s="2" customFormat="1" ht="22.8" customHeight="1">
      <c r="A116" s="36"/>
      <c r="B116" s="37"/>
      <c r="C116" s="105" t="s">
        <v>201</v>
      </c>
      <c r="D116" s="38"/>
      <c r="E116" s="38"/>
      <c r="F116" s="38"/>
      <c r="G116" s="38"/>
      <c r="H116" s="38"/>
      <c r="I116" s="152"/>
      <c r="J116" s="217">
        <f>BK116</f>
        <v>0</v>
      </c>
      <c r="K116" s="38"/>
      <c r="L116" s="42"/>
      <c r="M116" s="101"/>
      <c r="N116" s="218"/>
      <c r="O116" s="102"/>
      <c r="P116" s="219">
        <f>P117</f>
        <v>0</v>
      </c>
      <c r="Q116" s="102"/>
      <c r="R116" s="219">
        <f>R117</f>
        <v>0</v>
      </c>
      <c r="S116" s="102"/>
      <c r="T116" s="220">
        <f>T117</f>
        <v>0</v>
      </c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  <c r="AT116" s="15" t="s">
        <v>71</v>
      </c>
      <c r="AU116" s="15" t="s">
        <v>82</v>
      </c>
      <c r="BK116" s="221">
        <f>BK117</f>
        <v>0</v>
      </c>
    </row>
    <row r="117" s="11" customFormat="1" ht="25.92" customHeight="1">
      <c r="A117" s="11"/>
      <c r="B117" s="222"/>
      <c r="C117" s="223"/>
      <c r="D117" s="224" t="s">
        <v>71</v>
      </c>
      <c r="E117" s="225" t="s">
        <v>1478</v>
      </c>
      <c r="F117" s="225" t="s">
        <v>1479</v>
      </c>
      <c r="G117" s="223"/>
      <c r="H117" s="223"/>
      <c r="I117" s="226"/>
      <c r="J117" s="227">
        <f>BK117</f>
        <v>0</v>
      </c>
      <c r="K117" s="223"/>
      <c r="L117" s="228"/>
      <c r="M117" s="229"/>
      <c r="N117" s="230"/>
      <c r="O117" s="230"/>
      <c r="P117" s="231">
        <f>SUM(P118:P119)</f>
        <v>0</v>
      </c>
      <c r="Q117" s="230"/>
      <c r="R117" s="231">
        <f>SUM(R118:R119)</f>
        <v>0</v>
      </c>
      <c r="S117" s="230"/>
      <c r="T117" s="232">
        <f>SUM(T118:T119)</f>
        <v>0</v>
      </c>
      <c r="U117" s="11"/>
      <c r="V117" s="11"/>
      <c r="W117" s="11"/>
      <c r="X117" s="11"/>
      <c r="Y117" s="11"/>
      <c r="Z117" s="11"/>
      <c r="AA117" s="11"/>
      <c r="AB117" s="11"/>
      <c r="AC117" s="11"/>
      <c r="AD117" s="11"/>
      <c r="AE117" s="11"/>
      <c r="AR117" s="233" t="s">
        <v>80</v>
      </c>
      <c r="AT117" s="234" t="s">
        <v>71</v>
      </c>
      <c r="AU117" s="234" t="s">
        <v>72</v>
      </c>
      <c r="AY117" s="233" t="s">
        <v>203</v>
      </c>
      <c r="BK117" s="235">
        <f>SUM(BK118:BK119)</f>
        <v>0</v>
      </c>
    </row>
    <row r="118" s="2" customFormat="1" ht="16.5" customHeight="1">
      <c r="A118" s="36"/>
      <c r="B118" s="37"/>
      <c r="C118" s="236" t="s">
        <v>80</v>
      </c>
      <c r="D118" s="236" t="s">
        <v>204</v>
      </c>
      <c r="E118" s="237" t="s">
        <v>1484</v>
      </c>
      <c r="F118" s="238" t="s">
        <v>1485</v>
      </c>
      <c r="G118" s="239" t="s">
        <v>311</v>
      </c>
      <c r="H118" s="240">
        <v>1</v>
      </c>
      <c r="I118" s="241"/>
      <c r="J118" s="240">
        <f>ROUND(I118*H118,2)</f>
        <v>0</v>
      </c>
      <c r="K118" s="238" t="s">
        <v>452</v>
      </c>
      <c r="L118" s="42"/>
      <c r="M118" s="242" t="s">
        <v>1</v>
      </c>
      <c r="N118" s="243" t="s">
        <v>37</v>
      </c>
      <c r="O118" s="89"/>
      <c r="P118" s="244">
        <f>O118*H118</f>
        <v>0</v>
      </c>
      <c r="Q118" s="244">
        <v>0</v>
      </c>
      <c r="R118" s="244">
        <f>Q118*H118</f>
        <v>0</v>
      </c>
      <c r="S118" s="244">
        <v>0</v>
      </c>
      <c r="T118" s="245">
        <f>S118*H118</f>
        <v>0</v>
      </c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  <c r="AR118" s="246" t="s">
        <v>209</v>
      </c>
      <c r="AT118" s="246" t="s">
        <v>204</v>
      </c>
      <c r="AU118" s="246" t="s">
        <v>80</v>
      </c>
      <c r="AY118" s="15" t="s">
        <v>203</v>
      </c>
      <c r="BE118" s="247">
        <f>IF(N118="základní",J118,0)</f>
        <v>0</v>
      </c>
      <c r="BF118" s="247">
        <f>IF(N118="snížená",J118,0)</f>
        <v>0</v>
      </c>
      <c r="BG118" s="247">
        <f>IF(N118="zákl. přenesená",J118,0)</f>
        <v>0</v>
      </c>
      <c r="BH118" s="247">
        <f>IF(N118="sníž. přenesená",J118,0)</f>
        <v>0</v>
      </c>
      <c r="BI118" s="247">
        <f>IF(N118="nulová",J118,0)</f>
        <v>0</v>
      </c>
      <c r="BJ118" s="15" t="s">
        <v>80</v>
      </c>
      <c r="BK118" s="247">
        <f>ROUND(I118*H118,2)</f>
        <v>0</v>
      </c>
      <c r="BL118" s="15" t="s">
        <v>209</v>
      </c>
      <c r="BM118" s="246" t="s">
        <v>1486</v>
      </c>
    </row>
    <row r="119" s="12" customFormat="1">
      <c r="A119" s="12"/>
      <c r="B119" s="252"/>
      <c r="C119" s="253"/>
      <c r="D119" s="248" t="s">
        <v>213</v>
      </c>
      <c r="E119" s="254" t="s">
        <v>226</v>
      </c>
      <c r="F119" s="255" t="s">
        <v>238</v>
      </c>
      <c r="G119" s="253"/>
      <c r="H119" s="256">
        <v>1</v>
      </c>
      <c r="I119" s="257"/>
      <c r="J119" s="253"/>
      <c r="K119" s="253"/>
      <c r="L119" s="258"/>
      <c r="M119" s="263"/>
      <c r="N119" s="264"/>
      <c r="O119" s="264"/>
      <c r="P119" s="264"/>
      <c r="Q119" s="264"/>
      <c r="R119" s="264"/>
      <c r="S119" s="264"/>
      <c r="T119" s="265"/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T119" s="262" t="s">
        <v>213</v>
      </c>
      <c r="AU119" s="262" t="s">
        <v>80</v>
      </c>
      <c r="AV119" s="12" t="s">
        <v>95</v>
      </c>
      <c r="AW119" s="12" t="s">
        <v>29</v>
      </c>
      <c r="AX119" s="12" t="s">
        <v>80</v>
      </c>
      <c r="AY119" s="262" t="s">
        <v>203</v>
      </c>
    </row>
    <row r="120" s="2" customFormat="1" ht="6.96" customHeight="1">
      <c r="A120" s="36"/>
      <c r="B120" s="64"/>
      <c r="C120" s="65"/>
      <c r="D120" s="65"/>
      <c r="E120" s="65"/>
      <c r="F120" s="65"/>
      <c r="G120" s="65"/>
      <c r="H120" s="65"/>
      <c r="I120" s="193"/>
      <c r="J120" s="65"/>
      <c r="K120" s="65"/>
      <c r="L120" s="42"/>
      <c r="M120" s="36"/>
      <c r="O120" s="36"/>
      <c r="P120" s="36"/>
      <c r="Q120" s="36"/>
      <c r="R120" s="36"/>
      <c r="S120" s="36"/>
      <c r="T120" s="36"/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</row>
  </sheetData>
  <sheetProtection sheet="1" autoFilter="0" formatColumns="0" formatRows="0" objects="1" scenarios="1" spinCount="100000" saltValue="bA4v69bSYJbNpGK+DcwhS6e0HqtIRlIPGMOkHRVsOKLZNZTU/f9W3R5ePs5PGiV41b84wxI17QTlQnpm8PrdnA==" hashValue="RiXVzhAiDk0P0dYEEFBmvqsZhhdKdCLWI4pIrwo8OKXLAPmhRF1mTehSSergisH+afSnCeizPWjMdSf/QFsNfA==" algorithmName="SHA-512" password="CC35"/>
  <autoFilter ref="C115:K119"/>
  <mergeCells count="9">
    <mergeCell ref="E7:H7"/>
    <mergeCell ref="E9:H9"/>
    <mergeCell ref="E18:H18"/>
    <mergeCell ref="E27:H27"/>
    <mergeCell ref="E84:H84"/>
    <mergeCell ref="E86:H86"/>
    <mergeCell ref="E106:H106"/>
    <mergeCell ref="E108:H108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style="1" customWidth="1"/>
    <col min="2" max="2" width="1.67" style="1" customWidth="1"/>
    <col min="3" max="3" width="4.17" style="1" customWidth="1"/>
    <col min="4" max="4" width="4.33" style="1" customWidth="1"/>
    <col min="5" max="5" width="17.17" style="1" customWidth="1"/>
    <col min="6" max="6" width="100.83" style="1" customWidth="1"/>
    <col min="7" max="7" width="7" style="1" customWidth="1"/>
    <col min="8" max="8" width="11.5" style="1" customWidth="1"/>
    <col min="9" max="9" width="20.17" style="144" customWidth="1"/>
    <col min="10" max="10" width="20.17" style="1" customWidth="1"/>
    <col min="11" max="11" width="20.17" style="1" customWidth="1"/>
    <col min="12" max="12" width="9.33" style="1" customWidth="1"/>
    <col min="13" max="13" width="10.83" style="1" hidden="1" customWidth="1"/>
    <col min="14" max="14" width="9.33" style="1" hidden="1"/>
    <col min="15" max="15" width="14.17" style="1" hidden="1" customWidth="1"/>
    <col min="16" max="16" width="14.17" style="1" hidden="1" customWidth="1"/>
    <col min="17" max="17" width="14.17" style="1" hidden="1" customWidth="1"/>
    <col min="18" max="18" width="14.17" style="1" hidden="1" customWidth="1"/>
    <col min="19" max="19" width="14.17" style="1" hidden="1" customWidth="1"/>
    <col min="20" max="20" width="14.17" style="1" hidden="1" customWidth="1"/>
    <col min="21" max="21" width="16.33" style="1" hidden="1" customWidth="1"/>
    <col min="22" max="22" width="12.33" style="1" customWidth="1"/>
    <col min="23" max="23" width="16.33" style="1" customWidth="1"/>
    <col min="24" max="24" width="12.33" style="1" customWidth="1"/>
    <col min="25" max="25" width="15" style="1" customWidth="1"/>
    <col min="26" max="26" width="11" style="1" customWidth="1"/>
    <col min="27" max="27" width="15" style="1" customWidth="1"/>
    <col min="28" max="28" width="16.33" style="1" customWidth="1"/>
    <col min="29" max="29" width="11" style="1" customWidth="1"/>
    <col min="30" max="30" width="15" style="1" customWidth="1"/>
    <col min="31" max="31" width="16.33" style="1" customWidth="1"/>
    <col min="44" max="44" width="9.33" style="1" hidden="1"/>
    <col min="45" max="45" width="9.33" style="1" hidden="1"/>
    <col min="46" max="46" width="9.33" style="1" hidden="1"/>
    <col min="47" max="47" width="9.33" style="1" hidden="1"/>
    <col min="48" max="48" width="9.33" style="1" hidden="1"/>
    <col min="49" max="49" width="9.33" style="1" hidden="1"/>
    <col min="50" max="50" width="9.33" style="1" hidden="1"/>
    <col min="51" max="51" width="9.33" style="1" hidden="1"/>
    <col min="52" max="52" width="9.33" style="1" hidden="1"/>
    <col min="53" max="53" width="9.33" style="1" hidden="1"/>
    <col min="54" max="54" width="9.33" style="1" hidden="1"/>
    <col min="55" max="55" width="9.33" style="1" hidden="1"/>
    <col min="56" max="56" width="9.33" style="1" hidden="1"/>
    <col min="57" max="57" width="9.33" style="1" hidden="1"/>
    <col min="58" max="58" width="9.33" style="1" hidden="1"/>
    <col min="59" max="59" width="9.33" style="1" hidden="1"/>
    <col min="60" max="60" width="9.33" style="1" hidden="1"/>
    <col min="61" max="61" width="9.33" style="1" hidden="1"/>
    <col min="62" max="62" width="9.33" style="1" hidden="1"/>
    <col min="63" max="63" width="9.33" style="1" hidden="1"/>
    <col min="64" max="64" width="9.33" style="1" hidden="1"/>
    <col min="65" max="65" width="9.33" style="1" hidden="1"/>
  </cols>
  <sheetData>
    <row r="2" s="1" customFormat="1" ht="36.96" customHeight="1">
      <c r="I2" s="144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170</v>
      </c>
    </row>
    <row r="3" s="1" customFormat="1" ht="6.96" customHeight="1">
      <c r="B3" s="145"/>
      <c r="C3" s="146"/>
      <c r="D3" s="146"/>
      <c r="E3" s="146"/>
      <c r="F3" s="146"/>
      <c r="G3" s="146"/>
      <c r="H3" s="146"/>
      <c r="I3" s="147"/>
      <c r="J3" s="146"/>
      <c r="K3" s="146"/>
      <c r="L3" s="18"/>
      <c r="AT3" s="15" t="s">
        <v>82</v>
      </c>
    </row>
    <row r="4" s="1" customFormat="1" ht="24.96" customHeight="1">
      <c r="B4" s="18"/>
      <c r="D4" s="148" t="s">
        <v>177</v>
      </c>
      <c r="I4" s="144"/>
      <c r="L4" s="18"/>
      <c r="M4" s="149" t="s">
        <v>10</v>
      </c>
      <c r="AT4" s="15" t="s">
        <v>4</v>
      </c>
    </row>
    <row r="5" s="1" customFormat="1" ht="6.96" customHeight="1">
      <c r="B5" s="18"/>
      <c r="I5" s="144"/>
      <c r="L5" s="18"/>
    </row>
    <row r="6" s="1" customFormat="1" ht="12" customHeight="1">
      <c r="B6" s="18"/>
      <c r="D6" s="150" t="s">
        <v>15</v>
      </c>
      <c r="I6" s="144"/>
      <c r="L6" s="18"/>
    </row>
    <row r="7" s="1" customFormat="1" ht="16.5" customHeight="1">
      <c r="B7" s="18"/>
      <c r="E7" s="151" t="str">
        <f>'Rekapitulace stavby'!K6</f>
        <v>,,Úprava projektové dokumentace na stavbu Modernizace silnice II/298 Býšť - hranice kraje, km 9,700</v>
      </c>
      <c r="F7" s="150"/>
      <c r="G7" s="150"/>
      <c r="H7" s="150"/>
      <c r="I7" s="144"/>
      <c r="L7" s="18"/>
    </row>
    <row r="8" s="2" customFormat="1" ht="12" customHeight="1">
      <c r="A8" s="36"/>
      <c r="B8" s="42"/>
      <c r="C8" s="36"/>
      <c r="D8" s="150" t="s">
        <v>178</v>
      </c>
      <c r="E8" s="36"/>
      <c r="F8" s="36"/>
      <c r="G8" s="36"/>
      <c r="H8" s="36"/>
      <c r="I8" s="152"/>
      <c r="J8" s="36"/>
      <c r="K8" s="36"/>
      <c r="L8" s="61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6.5" customHeight="1">
      <c r="A9" s="36"/>
      <c r="B9" s="42"/>
      <c r="C9" s="36"/>
      <c r="D9" s="36"/>
      <c r="E9" s="153" t="s">
        <v>1487</v>
      </c>
      <c r="F9" s="36"/>
      <c r="G9" s="36"/>
      <c r="H9" s="36"/>
      <c r="I9" s="152"/>
      <c r="J9" s="36"/>
      <c r="K9" s="36"/>
      <c r="L9" s="61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42"/>
      <c r="C10" s="36"/>
      <c r="D10" s="36"/>
      <c r="E10" s="36"/>
      <c r="F10" s="36"/>
      <c r="G10" s="36"/>
      <c r="H10" s="36"/>
      <c r="I10" s="152"/>
      <c r="J10" s="36"/>
      <c r="K10" s="36"/>
      <c r="L10" s="61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42"/>
      <c r="C11" s="36"/>
      <c r="D11" s="150" t="s">
        <v>17</v>
      </c>
      <c r="E11" s="36"/>
      <c r="F11" s="139" t="s">
        <v>1</v>
      </c>
      <c r="G11" s="36"/>
      <c r="H11" s="36"/>
      <c r="I11" s="154" t="s">
        <v>18</v>
      </c>
      <c r="J11" s="139" t="s">
        <v>1</v>
      </c>
      <c r="K11" s="36"/>
      <c r="L11" s="61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42"/>
      <c r="C12" s="36"/>
      <c r="D12" s="150" t="s">
        <v>19</v>
      </c>
      <c r="E12" s="36"/>
      <c r="F12" s="139" t="s">
        <v>20</v>
      </c>
      <c r="G12" s="36"/>
      <c r="H12" s="36"/>
      <c r="I12" s="154" t="s">
        <v>21</v>
      </c>
      <c r="J12" s="155" t="str">
        <f>'Rekapitulace stavby'!AN8</f>
        <v>7. 11. 2019</v>
      </c>
      <c r="K12" s="36"/>
      <c r="L12" s="61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21.84" customHeight="1">
      <c r="A13" s="36"/>
      <c r="B13" s="42"/>
      <c r="C13" s="36"/>
      <c r="D13" s="156" t="s">
        <v>180</v>
      </c>
      <c r="E13" s="36"/>
      <c r="F13" s="157" t="s">
        <v>1476</v>
      </c>
      <c r="G13" s="36"/>
      <c r="H13" s="36"/>
      <c r="I13" s="158" t="s">
        <v>182</v>
      </c>
      <c r="J13" s="157" t="s">
        <v>183</v>
      </c>
      <c r="K13" s="36"/>
      <c r="L13" s="61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50" t="s">
        <v>23</v>
      </c>
      <c r="E14" s="36"/>
      <c r="F14" s="36"/>
      <c r="G14" s="36"/>
      <c r="H14" s="36"/>
      <c r="I14" s="154" t="s">
        <v>24</v>
      </c>
      <c r="J14" s="139" t="str">
        <f>IF('Rekapitulace stavby'!AN10="","",'Rekapitulace stavby'!AN10)</f>
        <v/>
      </c>
      <c r="K14" s="36"/>
      <c r="L14" s="61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42"/>
      <c r="C15" s="36"/>
      <c r="D15" s="36"/>
      <c r="E15" s="139" t="str">
        <f>IF('Rekapitulace stavby'!E11="","",'Rekapitulace stavby'!E11)</f>
        <v xml:space="preserve"> </v>
      </c>
      <c r="F15" s="36"/>
      <c r="G15" s="36"/>
      <c r="H15" s="36"/>
      <c r="I15" s="154" t="s">
        <v>25</v>
      </c>
      <c r="J15" s="139" t="str">
        <f>IF('Rekapitulace stavby'!AN11="","",'Rekapitulace stavby'!AN11)</f>
        <v/>
      </c>
      <c r="K15" s="36"/>
      <c r="L15" s="61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42"/>
      <c r="C16" s="36"/>
      <c r="D16" s="36"/>
      <c r="E16" s="36"/>
      <c r="F16" s="36"/>
      <c r="G16" s="36"/>
      <c r="H16" s="36"/>
      <c r="I16" s="152"/>
      <c r="J16" s="36"/>
      <c r="K16" s="36"/>
      <c r="L16" s="61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42"/>
      <c r="C17" s="36"/>
      <c r="D17" s="150" t="s">
        <v>26</v>
      </c>
      <c r="E17" s="36"/>
      <c r="F17" s="36"/>
      <c r="G17" s="36"/>
      <c r="H17" s="36"/>
      <c r="I17" s="154" t="s">
        <v>24</v>
      </c>
      <c r="J17" s="31" t="str">
        <f>'Rekapitulace stavby'!AN13</f>
        <v>Vyplň údaj</v>
      </c>
      <c r="K17" s="36"/>
      <c r="L17" s="61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42"/>
      <c r="C18" s="36"/>
      <c r="D18" s="36"/>
      <c r="E18" s="31" t="str">
        <f>'Rekapitulace stavby'!E14</f>
        <v>Vyplň údaj</v>
      </c>
      <c r="F18" s="139"/>
      <c r="G18" s="139"/>
      <c r="H18" s="139"/>
      <c r="I18" s="154" t="s">
        <v>25</v>
      </c>
      <c r="J18" s="31" t="str">
        <f>'Rekapitulace stavby'!AN14</f>
        <v>Vyplň údaj</v>
      </c>
      <c r="K18" s="36"/>
      <c r="L18" s="61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42"/>
      <c r="C19" s="36"/>
      <c r="D19" s="36"/>
      <c r="E19" s="36"/>
      <c r="F19" s="36"/>
      <c r="G19" s="36"/>
      <c r="H19" s="36"/>
      <c r="I19" s="152"/>
      <c r="J19" s="36"/>
      <c r="K19" s="36"/>
      <c r="L19" s="61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42"/>
      <c r="C20" s="36"/>
      <c r="D20" s="150" t="s">
        <v>28</v>
      </c>
      <c r="E20" s="36"/>
      <c r="F20" s="36"/>
      <c r="G20" s="36"/>
      <c r="H20" s="36"/>
      <c r="I20" s="154" t="s">
        <v>24</v>
      </c>
      <c r="J20" s="139" t="str">
        <f>IF('Rekapitulace stavby'!AN16="","",'Rekapitulace stavby'!AN16)</f>
        <v/>
      </c>
      <c r="K20" s="36"/>
      <c r="L20" s="61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42"/>
      <c r="C21" s="36"/>
      <c r="D21" s="36"/>
      <c r="E21" s="139" t="str">
        <f>IF('Rekapitulace stavby'!E17="","",'Rekapitulace stavby'!E17)</f>
        <v xml:space="preserve"> </v>
      </c>
      <c r="F21" s="36"/>
      <c r="G21" s="36"/>
      <c r="H21" s="36"/>
      <c r="I21" s="154" t="s">
        <v>25</v>
      </c>
      <c r="J21" s="139" t="str">
        <f>IF('Rekapitulace stavby'!AN17="","",'Rekapitulace stavby'!AN17)</f>
        <v/>
      </c>
      <c r="K21" s="36"/>
      <c r="L21" s="61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42"/>
      <c r="C22" s="36"/>
      <c r="D22" s="36"/>
      <c r="E22" s="36"/>
      <c r="F22" s="36"/>
      <c r="G22" s="36"/>
      <c r="H22" s="36"/>
      <c r="I22" s="152"/>
      <c r="J22" s="36"/>
      <c r="K22" s="36"/>
      <c r="L22" s="61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42"/>
      <c r="C23" s="36"/>
      <c r="D23" s="150" t="s">
        <v>30</v>
      </c>
      <c r="E23" s="36"/>
      <c r="F23" s="36"/>
      <c r="G23" s="36"/>
      <c r="H23" s="36"/>
      <c r="I23" s="154" t="s">
        <v>24</v>
      </c>
      <c r="J23" s="139" t="str">
        <f>IF('Rekapitulace stavby'!AN19="","",'Rekapitulace stavby'!AN19)</f>
        <v/>
      </c>
      <c r="K23" s="36"/>
      <c r="L23" s="61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42"/>
      <c r="C24" s="36"/>
      <c r="D24" s="36"/>
      <c r="E24" s="139" t="str">
        <f>IF('Rekapitulace stavby'!E20="","",'Rekapitulace stavby'!E20)</f>
        <v xml:space="preserve"> </v>
      </c>
      <c r="F24" s="36"/>
      <c r="G24" s="36"/>
      <c r="H24" s="36"/>
      <c r="I24" s="154" t="s">
        <v>25</v>
      </c>
      <c r="J24" s="139" t="str">
        <f>IF('Rekapitulace stavby'!AN20="","",'Rekapitulace stavby'!AN20)</f>
        <v/>
      </c>
      <c r="K24" s="36"/>
      <c r="L24" s="61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42"/>
      <c r="C25" s="36"/>
      <c r="D25" s="36"/>
      <c r="E25" s="36"/>
      <c r="F25" s="36"/>
      <c r="G25" s="36"/>
      <c r="H25" s="36"/>
      <c r="I25" s="152"/>
      <c r="J25" s="36"/>
      <c r="K25" s="36"/>
      <c r="L25" s="61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42"/>
      <c r="C26" s="36"/>
      <c r="D26" s="150" t="s">
        <v>31</v>
      </c>
      <c r="E26" s="36"/>
      <c r="F26" s="36"/>
      <c r="G26" s="36"/>
      <c r="H26" s="36"/>
      <c r="I26" s="152"/>
      <c r="J26" s="36"/>
      <c r="K26" s="36"/>
      <c r="L26" s="61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16.5" customHeight="1">
      <c r="A27" s="159"/>
      <c r="B27" s="160"/>
      <c r="C27" s="159"/>
      <c r="D27" s="159"/>
      <c r="E27" s="161" t="s">
        <v>1</v>
      </c>
      <c r="F27" s="161"/>
      <c r="G27" s="161"/>
      <c r="H27" s="161"/>
      <c r="I27" s="162"/>
      <c r="J27" s="159"/>
      <c r="K27" s="159"/>
      <c r="L27" s="163"/>
      <c r="S27" s="159"/>
      <c r="T27" s="159"/>
      <c r="U27" s="159"/>
      <c r="V27" s="159"/>
      <c r="W27" s="159"/>
      <c r="X27" s="159"/>
      <c r="Y27" s="159"/>
      <c r="Z27" s="159"/>
      <c r="AA27" s="159"/>
      <c r="AB27" s="159"/>
      <c r="AC27" s="159"/>
      <c r="AD27" s="159"/>
      <c r="AE27" s="159"/>
    </row>
    <row r="28" s="2" customFormat="1" ht="6.96" customHeight="1">
      <c r="A28" s="36"/>
      <c r="B28" s="42"/>
      <c r="C28" s="36"/>
      <c r="D28" s="36"/>
      <c r="E28" s="36"/>
      <c r="F28" s="36"/>
      <c r="G28" s="36"/>
      <c r="H28" s="36"/>
      <c r="I28" s="152"/>
      <c r="J28" s="36"/>
      <c r="K28" s="36"/>
      <c r="L28" s="61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42"/>
      <c r="C29" s="36"/>
      <c r="D29" s="164"/>
      <c r="E29" s="164"/>
      <c r="F29" s="164"/>
      <c r="G29" s="164"/>
      <c r="H29" s="164"/>
      <c r="I29" s="165"/>
      <c r="J29" s="164"/>
      <c r="K29" s="164"/>
      <c r="L29" s="61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25.44" customHeight="1">
      <c r="A30" s="36"/>
      <c r="B30" s="42"/>
      <c r="C30" s="36"/>
      <c r="D30" s="166" t="s">
        <v>32</v>
      </c>
      <c r="E30" s="36"/>
      <c r="F30" s="36"/>
      <c r="G30" s="36"/>
      <c r="H30" s="36"/>
      <c r="I30" s="152"/>
      <c r="J30" s="167">
        <f>ROUND(J120, 2)</f>
        <v>0</v>
      </c>
      <c r="K30" s="36"/>
      <c r="L30" s="61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64"/>
      <c r="E31" s="164"/>
      <c r="F31" s="164"/>
      <c r="G31" s="164"/>
      <c r="H31" s="164"/>
      <c r="I31" s="165"/>
      <c r="J31" s="164"/>
      <c r="K31" s="164"/>
      <c r="L31" s="61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42"/>
      <c r="C32" s="36"/>
      <c r="D32" s="36"/>
      <c r="E32" s="36"/>
      <c r="F32" s="168" t="s">
        <v>34</v>
      </c>
      <c r="G32" s="36"/>
      <c r="H32" s="36"/>
      <c r="I32" s="169" t="s">
        <v>33</v>
      </c>
      <c r="J32" s="168" t="s">
        <v>35</v>
      </c>
      <c r="K32" s="36"/>
      <c r="L32" s="61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14.4" customHeight="1">
      <c r="A33" s="36"/>
      <c r="B33" s="42"/>
      <c r="C33" s="36"/>
      <c r="D33" s="170" t="s">
        <v>36</v>
      </c>
      <c r="E33" s="150" t="s">
        <v>37</v>
      </c>
      <c r="F33" s="171">
        <f>ROUND((SUM(BE120:BE188)),  2)</f>
        <v>0</v>
      </c>
      <c r="G33" s="36"/>
      <c r="H33" s="36"/>
      <c r="I33" s="172">
        <v>0.20999999999999999</v>
      </c>
      <c r="J33" s="171">
        <f>ROUND(((SUM(BE120:BE188))*I33),  2)</f>
        <v>0</v>
      </c>
      <c r="K33" s="36"/>
      <c r="L33" s="61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150" t="s">
        <v>38</v>
      </c>
      <c r="F34" s="171">
        <f>ROUND((SUM(BF120:BF188)),  2)</f>
        <v>0</v>
      </c>
      <c r="G34" s="36"/>
      <c r="H34" s="36"/>
      <c r="I34" s="172">
        <v>0.14999999999999999</v>
      </c>
      <c r="J34" s="171">
        <f>ROUND(((SUM(BF120:BF188))*I34),  2)</f>
        <v>0</v>
      </c>
      <c r="K34" s="36"/>
      <c r="L34" s="61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42"/>
      <c r="C35" s="36"/>
      <c r="D35" s="36"/>
      <c r="E35" s="150" t="s">
        <v>39</v>
      </c>
      <c r="F35" s="171">
        <f>ROUND((SUM(BG120:BG188)),  2)</f>
        <v>0</v>
      </c>
      <c r="G35" s="36"/>
      <c r="H35" s="36"/>
      <c r="I35" s="172">
        <v>0.20999999999999999</v>
      </c>
      <c r="J35" s="171">
        <f>0</f>
        <v>0</v>
      </c>
      <c r="K35" s="36"/>
      <c r="L35" s="61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42"/>
      <c r="C36" s="36"/>
      <c r="D36" s="36"/>
      <c r="E36" s="150" t="s">
        <v>40</v>
      </c>
      <c r="F36" s="171">
        <f>ROUND((SUM(BH120:BH188)),  2)</f>
        <v>0</v>
      </c>
      <c r="G36" s="36"/>
      <c r="H36" s="36"/>
      <c r="I36" s="172">
        <v>0.14999999999999999</v>
      </c>
      <c r="J36" s="171">
        <f>0</f>
        <v>0</v>
      </c>
      <c r="K36" s="36"/>
      <c r="L36" s="61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50" t="s">
        <v>41</v>
      </c>
      <c r="F37" s="171">
        <f>ROUND((SUM(BI120:BI188)),  2)</f>
        <v>0</v>
      </c>
      <c r="G37" s="36"/>
      <c r="H37" s="36"/>
      <c r="I37" s="172">
        <v>0</v>
      </c>
      <c r="J37" s="171">
        <f>0</f>
        <v>0</v>
      </c>
      <c r="K37" s="36"/>
      <c r="L37" s="61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6.96" customHeight="1">
      <c r="A38" s="36"/>
      <c r="B38" s="42"/>
      <c r="C38" s="36"/>
      <c r="D38" s="36"/>
      <c r="E38" s="36"/>
      <c r="F38" s="36"/>
      <c r="G38" s="36"/>
      <c r="H38" s="36"/>
      <c r="I38" s="152"/>
      <c r="J38" s="36"/>
      <c r="K38" s="36"/>
      <c r="L38" s="61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2" customFormat="1" ht="25.44" customHeight="1">
      <c r="A39" s="36"/>
      <c r="B39" s="42"/>
      <c r="C39" s="173"/>
      <c r="D39" s="174" t="s">
        <v>42</v>
      </c>
      <c r="E39" s="175"/>
      <c r="F39" s="175"/>
      <c r="G39" s="176" t="s">
        <v>43</v>
      </c>
      <c r="H39" s="177" t="s">
        <v>44</v>
      </c>
      <c r="I39" s="178"/>
      <c r="J39" s="179">
        <f>SUM(J30:J37)</f>
        <v>0</v>
      </c>
      <c r="K39" s="180"/>
      <c r="L39" s="61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14.4" customHeight="1">
      <c r="A40" s="36"/>
      <c r="B40" s="42"/>
      <c r="C40" s="36"/>
      <c r="D40" s="36"/>
      <c r="E40" s="36"/>
      <c r="F40" s="36"/>
      <c r="G40" s="36"/>
      <c r="H40" s="36"/>
      <c r="I40" s="152"/>
      <c r="J40" s="36"/>
      <c r="K40" s="36"/>
      <c r="L40" s="61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1" customFormat="1" ht="14.4" customHeight="1">
      <c r="B41" s="18"/>
      <c r="I41" s="144"/>
      <c r="L41" s="18"/>
    </row>
    <row r="42" s="1" customFormat="1" ht="14.4" customHeight="1">
      <c r="B42" s="18"/>
      <c r="I42" s="144"/>
      <c r="L42" s="18"/>
    </row>
    <row r="43" s="1" customFormat="1" ht="14.4" customHeight="1">
      <c r="B43" s="18"/>
      <c r="I43" s="144"/>
      <c r="L43" s="18"/>
    </row>
    <row r="44" s="1" customFormat="1" ht="14.4" customHeight="1">
      <c r="B44" s="18"/>
      <c r="I44" s="144"/>
      <c r="L44" s="18"/>
    </row>
    <row r="45" s="1" customFormat="1" ht="14.4" customHeight="1">
      <c r="B45" s="18"/>
      <c r="I45" s="144"/>
      <c r="L45" s="18"/>
    </row>
    <row r="46" s="1" customFormat="1" ht="14.4" customHeight="1">
      <c r="B46" s="18"/>
      <c r="I46" s="144"/>
      <c r="L46" s="18"/>
    </row>
    <row r="47" s="1" customFormat="1" ht="14.4" customHeight="1">
      <c r="B47" s="18"/>
      <c r="I47" s="144"/>
      <c r="L47" s="18"/>
    </row>
    <row r="48" s="1" customFormat="1" ht="14.4" customHeight="1">
      <c r="B48" s="18"/>
      <c r="I48" s="144"/>
      <c r="L48" s="18"/>
    </row>
    <row r="49" s="2" customFormat="1" ht="14.4" customHeight="1">
      <c r="B49" s="61"/>
      <c r="D49" s="181" t="s">
        <v>45</v>
      </c>
      <c r="E49" s="182"/>
      <c r="F49" s="182"/>
      <c r="G49" s="181" t="s">
        <v>46</v>
      </c>
      <c r="H49" s="182"/>
      <c r="I49" s="183"/>
      <c r="J49" s="182"/>
      <c r="K49" s="182"/>
      <c r="L49" s="61"/>
    </row>
    <row r="50">
      <c r="B50" s="18"/>
      <c r="L50" s="18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 s="2" customFormat="1">
      <c r="A60" s="36"/>
      <c r="B60" s="42"/>
      <c r="C60" s="36"/>
      <c r="D60" s="184" t="s">
        <v>47</v>
      </c>
      <c r="E60" s="185"/>
      <c r="F60" s="186" t="s">
        <v>48</v>
      </c>
      <c r="G60" s="184" t="s">
        <v>47</v>
      </c>
      <c r="H60" s="185"/>
      <c r="I60" s="187"/>
      <c r="J60" s="188" t="s">
        <v>48</v>
      </c>
      <c r="K60" s="185"/>
      <c r="L60" s="61"/>
      <c r="S60" s="36"/>
      <c r="T60" s="36"/>
      <c r="U60" s="36"/>
      <c r="V60" s="36"/>
      <c r="W60" s="36"/>
      <c r="X60" s="36"/>
      <c r="Y60" s="36"/>
      <c r="Z60" s="36"/>
      <c r="AA60" s="36"/>
      <c r="AB60" s="36"/>
      <c r="AC60" s="36"/>
      <c r="AD60" s="36"/>
      <c r="AE60" s="36"/>
    </row>
    <row r="61">
      <c r="B61" s="18"/>
      <c r="L61" s="18"/>
    </row>
    <row r="62">
      <c r="B62" s="18"/>
      <c r="L62" s="18"/>
    </row>
    <row r="63">
      <c r="B63" s="18"/>
      <c r="L63" s="18"/>
    </row>
    <row r="64" s="2" customFormat="1">
      <c r="A64" s="36"/>
      <c r="B64" s="42"/>
      <c r="C64" s="36"/>
      <c r="D64" s="181" t="s">
        <v>49</v>
      </c>
      <c r="E64" s="189"/>
      <c r="F64" s="189"/>
      <c r="G64" s="181" t="s">
        <v>50</v>
      </c>
      <c r="H64" s="189"/>
      <c r="I64" s="190"/>
      <c r="J64" s="189"/>
      <c r="K64" s="189"/>
      <c r="L64" s="61"/>
      <c r="S64" s="36"/>
      <c r="T64" s="36"/>
      <c r="U64" s="36"/>
      <c r="V64" s="36"/>
      <c r="W64" s="36"/>
      <c r="X64" s="36"/>
      <c r="Y64" s="36"/>
      <c r="Z64" s="36"/>
      <c r="AA64" s="36"/>
      <c r="AB64" s="36"/>
      <c r="AC64" s="36"/>
      <c r="AD64" s="36"/>
      <c r="AE64" s="36"/>
    </row>
    <row r="65">
      <c r="B65" s="18"/>
      <c r="L65" s="18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 s="2" customFormat="1">
      <c r="A75" s="36"/>
      <c r="B75" s="42"/>
      <c r="C75" s="36"/>
      <c r="D75" s="184" t="s">
        <v>47</v>
      </c>
      <c r="E75" s="185"/>
      <c r="F75" s="186" t="s">
        <v>48</v>
      </c>
      <c r="G75" s="184" t="s">
        <v>47</v>
      </c>
      <c r="H75" s="185"/>
      <c r="I75" s="187"/>
      <c r="J75" s="188" t="s">
        <v>48</v>
      </c>
      <c r="K75" s="185"/>
      <c r="L75" s="61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="2" customFormat="1" ht="14.4" customHeight="1">
      <c r="A76" s="36"/>
      <c r="B76" s="191"/>
      <c r="C76" s="192"/>
      <c r="D76" s="192"/>
      <c r="E76" s="192"/>
      <c r="F76" s="192"/>
      <c r="G76" s="192"/>
      <c r="H76" s="192"/>
      <c r="I76" s="193"/>
      <c r="J76" s="192"/>
      <c r="K76" s="192"/>
      <c r="L76" s="61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80" s="2" customFormat="1" ht="6.96" customHeight="1">
      <c r="A80" s="36"/>
      <c r="B80" s="194"/>
      <c r="C80" s="195"/>
      <c r="D80" s="195"/>
      <c r="E80" s="195"/>
      <c r="F80" s="195"/>
      <c r="G80" s="195"/>
      <c r="H80" s="195"/>
      <c r="I80" s="196"/>
      <c r="J80" s="195"/>
      <c r="K80" s="195"/>
      <c r="L80" s="61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="2" customFormat="1" ht="24.96" customHeight="1">
      <c r="A81" s="36"/>
      <c r="B81" s="37"/>
      <c r="C81" s="21" t="s">
        <v>184</v>
      </c>
      <c r="D81" s="38"/>
      <c r="E81" s="38"/>
      <c r="F81" s="38"/>
      <c r="G81" s="38"/>
      <c r="H81" s="38"/>
      <c r="I81" s="152"/>
      <c r="J81" s="38"/>
      <c r="K81" s="38"/>
      <c r="L81" s="61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6.96" customHeight="1">
      <c r="A82" s="36"/>
      <c r="B82" s="37"/>
      <c r="C82" s="38"/>
      <c r="D82" s="38"/>
      <c r="E82" s="38"/>
      <c r="F82" s="38"/>
      <c r="G82" s="38"/>
      <c r="H82" s="38"/>
      <c r="I82" s="152"/>
      <c r="J82" s="38"/>
      <c r="K82" s="38"/>
      <c r="L82" s="61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12" customHeight="1">
      <c r="A83" s="36"/>
      <c r="B83" s="37"/>
      <c r="C83" s="30" t="s">
        <v>15</v>
      </c>
      <c r="D83" s="38"/>
      <c r="E83" s="38"/>
      <c r="F83" s="38"/>
      <c r="G83" s="38"/>
      <c r="H83" s="38"/>
      <c r="I83" s="152"/>
      <c r="J83" s="38"/>
      <c r="K83" s="38"/>
      <c r="L83" s="61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6.5" customHeight="1">
      <c r="A84" s="36"/>
      <c r="B84" s="37"/>
      <c r="C84" s="38"/>
      <c r="D84" s="38"/>
      <c r="E84" s="197" t="str">
        <f>E7</f>
        <v>,,Úprava projektové dokumentace na stavbu Modernizace silnice II/298 Býšť - hranice kraje, km 9,700</v>
      </c>
      <c r="F84" s="30"/>
      <c r="G84" s="30"/>
      <c r="H84" s="30"/>
      <c r="I84" s="152"/>
      <c r="J84" s="38"/>
      <c r="K84" s="38"/>
      <c r="L84" s="61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12" customHeight="1">
      <c r="A85" s="36"/>
      <c r="B85" s="37"/>
      <c r="C85" s="30" t="s">
        <v>178</v>
      </c>
      <c r="D85" s="38"/>
      <c r="E85" s="38"/>
      <c r="F85" s="38"/>
      <c r="G85" s="38"/>
      <c r="H85" s="38"/>
      <c r="I85" s="152"/>
      <c r="J85" s="38"/>
      <c r="K85" s="38"/>
      <c r="L85" s="61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2" customFormat="1" ht="16.5" customHeight="1">
      <c r="A86" s="36"/>
      <c r="B86" s="37"/>
      <c r="C86" s="38"/>
      <c r="D86" s="38"/>
      <c r="E86" s="74" t="str">
        <f>E9</f>
        <v>SO 491 - Přložka VO obce Býšť - způsobilé výdaje na vedlejší aktivity projektu</v>
      </c>
      <c r="F86" s="38"/>
      <c r="G86" s="38"/>
      <c r="H86" s="38"/>
      <c r="I86" s="152"/>
      <c r="J86" s="38"/>
      <c r="K86" s="38"/>
      <c r="L86" s="61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="2" customFormat="1" ht="6.96" customHeight="1">
      <c r="A87" s="36"/>
      <c r="B87" s="37"/>
      <c r="C87" s="38"/>
      <c r="D87" s="38"/>
      <c r="E87" s="38"/>
      <c r="F87" s="38"/>
      <c r="G87" s="38"/>
      <c r="H87" s="38"/>
      <c r="I87" s="152"/>
      <c r="J87" s="38"/>
      <c r="K87" s="38"/>
      <c r="L87" s="61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2" customFormat="1" ht="12" customHeight="1">
      <c r="A88" s="36"/>
      <c r="B88" s="37"/>
      <c r="C88" s="30" t="s">
        <v>19</v>
      </c>
      <c r="D88" s="38"/>
      <c r="E88" s="38"/>
      <c r="F88" s="25" t="str">
        <f>F12</f>
        <v xml:space="preserve"> </v>
      </c>
      <c r="G88" s="38"/>
      <c r="H88" s="38"/>
      <c r="I88" s="154" t="s">
        <v>21</v>
      </c>
      <c r="J88" s="77" t="str">
        <f>IF(J12="","",J12)</f>
        <v>7. 11. 2019</v>
      </c>
      <c r="K88" s="38"/>
      <c r="L88" s="61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="2" customFormat="1" ht="6.96" customHeight="1">
      <c r="A89" s="36"/>
      <c r="B89" s="37"/>
      <c r="C89" s="38"/>
      <c r="D89" s="38"/>
      <c r="E89" s="38"/>
      <c r="F89" s="38"/>
      <c r="G89" s="38"/>
      <c r="H89" s="38"/>
      <c r="I89" s="152"/>
      <c r="J89" s="38"/>
      <c r="K89" s="38"/>
      <c r="L89" s="61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="2" customFormat="1" ht="15.15" customHeight="1">
      <c r="A90" s="36"/>
      <c r="B90" s="37"/>
      <c r="C90" s="30" t="s">
        <v>23</v>
      </c>
      <c r="D90" s="38"/>
      <c r="E90" s="38"/>
      <c r="F90" s="25" t="str">
        <f>E15</f>
        <v xml:space="preserve"> </v>
      </c>
      <c r="G90" s="38"/>
      <c r="H90" s="38"/>
      <c r="I90" s="154" t="s">
        <v>28</v>
      </c>
      <c r="J90" s="34" t="str">
        <f>E21</f>
        <v xml:space="preserve"> </v>
      </c>
      <c r="K90" s="38"/>
      <c r="L90" s="61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="2" customFormat="1" ht="15.15" customHeight="1">
      <c r="A91" s="36"/>
      <c r="B91" s="37"/>
      <c r="C91" s="30" t="s">
        <v>26</v>
      </c>
      <c r="D91" s="38"/>
      <c r="E91" s="38"/>
      <c r="F91" s="25" t="str">
        <f>IF(E18="","",E18)</f>
        <v>Vyplň údaj</v>
      </c>
      <c r="G91" s="38"/>
      <c r="H91" s="38"/>
      <c r="I91" s="154" t="s">
        <v>30</v>
      </c>
      <c r="J91" s="34" t="str">
        <f>E24</f>
        <v xml:space="preserve"> </v>
      </c>
      <c r="K91" s="38"/>
      <c r="L91" s="61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="2" customFormat="1" ht="10.32" customHeight="1">
      <c r="A92" s="36"/>
      <c r="B92" s="37"/>
      <c r="C92" s="38"/>
      <c r="D92" s="38"/>
      <c r="E92" s="38"/>
      <c r="F92" s="38"/>
      <c r="G92" s="38"/>
      <c r="H92" s="38"/>
      <c r="I92" s="152"/>
      <c r="J92" s="38"/>
      <c r="K92" s="38"/>
      <c r="L92" s="61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="2" customFormat="1" ht="29.28" customHeight="1">
      <c r="A93" s="36"/>
      <c r="B93" s="37"/>
      <c r="C93" s="198" t="s">
        <v>185</v>
      </c>
      <c r="D93" s="199"/>
      <c r="E93" s="199"/>
      <c r="F93" s="199"/>
      <c r="G93" s="199"/>
      <c r="H93" s="199"/>
      <c r="I93" s="200"/>
      <c r="J93" s="201" t="s">
        <v>186</v>
      </c>
      <c r="K93" s="199"/>
      <c r="L93" s="61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="2" customFormat="1" ht="10.32" customHeight="1">
      <c r="A94" s="36"/>
      <c r="B94" s="37"/>
      <c r="C94" s="38"/>
      <c r="D94" s="38"/>
      <c r="E94" s="38"/>
      <c r="F94" s="38"/>
      <c r="G94" s="38"/>
      <c r="H94" s="38"/>
      <c r="I94" s="152"/>
      <c r="J94" s="38"/>
      <c r="K94" s="38"/>
      <c r="L94" s="61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="2" customFormat="1" ht="22.8" customHeight="1">
      <c r="A95" s="36"/>
      <c r="B95" s="37"/>
      <c r="C95" s="202" t="s">
        <v>187</v>
      </c>
      <c r="D95" s="38"/>
      <c r="E95" s="38"/>
      <c r="F95" s="38"/>
      <c r="G95" s="38"/>
      <c r="H95" s="38"/>
      <c r="I95" s="152"/>
      <c r="J95" s="108">
        <f>J120</f>
        <v>0</v>
      </c>
      <c r="K95" s="38"/>
      <c r="L95" s="61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  <c r="AU95" s="15" t="s">
        <v>82</v>
      </c>
    </row>
    <row r="96" s="9" customFormat="1" ht="24.96" customHeight="1">
      <c r="A96" s="9"/>
      <c r="B96" s="203"/>
      <c r="C96" s="204"/>
      <c r="D96" s="205" t="s">
        <v>188</v>
      </c>
      <c r="E96" s="206"/>
      <c r="F96" s="206"/>
      <c r="G96" s="206"/>
      <c r="H96" s="206"/>
      <c r="I96" s="207"/>
      <c r="J96" s="208">
        <f>J121</f>
        <v>0</v>
      </c>
      <c r="K96" s="204"/>
      <c r="L96" s="209"/>
      <c r="S96" s="9"/>
      <c r="T96" s="9"/>
      <c r="U96" s="9"/>
      <c r="V96" s="9"/>
      <c r="W96" s="9"/>
      <c r="X96" s="9"/>
      <c r="Y96" s="9"/>
      <c r="Z96" s="9"/>
      <c r="AA96" s="9"/>
      <c r="AB96" s="9"/>
      <c r="AC96" s="9"/>
      <c r="AD96" s="9"/>
      <c r="AE96" s="9"/>
    </row>
    <row r="97" s="9" customFormat="1" ht="24.96" customHeight="1">
      <c r="A97" s="9"/>
      <c r="B97" s="203"/>
      <c r="C97" s="204"/>
      <c r="D97" s="205" t="s">
        <v>253</v>
      </c>
      <c r="E97" s="206"/>
      <c r="F97" s="206"/>
      <c r="G97" s="206"/>
      <c r="H97" s="206"/>
      <c r="I97" s="207"/>
      <c r="J97" s="208">
        <f>J125</f>
        <v>0</v>
      </c>
      <c r="K97" s="204"/>
      <c r="L97" s="20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203"/>
      <c r="C98" s="204"/>
      <c r="D98" s="205" t="s">
        <v>1391</v>
      </c>
      <c r="E98" s="206"/>
      <c r="F98" s="206"/>
      <c r="G98" s="206"/>
      <c r="H98" s="206"/>
      <c r="I98" s="207"/>
      <c r="J98" s="208">
        <f>J138</f>
        <v>0</v>
      </c>
      <c r="K98" s="204"/>
      <c r="L98" s="209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9" customFormat="1" ht="24.96" customHeight="1">
      <c r="A99" s="9"/>
      <c r="B99" s="203"/>
      <c r="C99" s="204"/>
      <c r="D99" s="205" t="s">
        <v>1302</v>
      </c>
      <c r="E99" s="206"/>
      <c r="F99" s="206"/>
      <c r="G99" s="206"/>
      <c r="H99" s="206"/>
      <c r="I99" s="207"/>
      <c r="J99" s="208">
        <f>J142</f>
        <v>0</v>
      </c>
      <c r="K99" s="204"/>
      <c r="L99" s="209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203"/>
      <c r="C100" s="204"/>
      <c r="D100" s="205" t="s">
        <v>491</v>
      </c>
      <c r="E100" s="206"/>
      <c r="F100" s="206"/>
      <c r="G100" s="206"/>
      <c r="H100" s="206"/>
      <c r="I100" s="207"/>
      <c r="J100" s="208">
        <f>J185</f>
        <v>0</v>
      </c>
      <c r="K100" s="204"/>
      <c r="L100" s="209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2" customFormat="1" ht="21.84" customHeight="1">
      <c r="A101" s="36"/>
      <c r="B101" s="37"/>
      <c r="C101" s="38"/>
      <c r="D101" s="38"/>
      <c r="E101" s="38"/>
      <c r="F101" s="38"/>
      <c r="G101" s="38"/>
      <c r="H101" s="38"/>
      <c r="I101" s="152"/>
      <c r="J101" s="38"/>
      <c r="K101" s="38"/>
      <c r="L101" s="61"/>
      <c r="S101" s="36"/>
      <c r="T101" s="36"/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</row>
    <row r="102" s="2" customFormat="1" ht="6.96" customHeight="1">
      <c r="A102" s="36"/>
      <c r="B102" s="64"/>
      <c r="C102" s="65"/>
      <c r="D102" s="65"/>
      <c r="E102" s="65"/>
      <c r="F102" s="65"/>
      <c r="G102" s="65"/>
      <c r="H102" s="65"/>
      <c r="I102" s="193"/>
      <c r="J102" s="65"/>
      <c r="K102" s="65"/>
      <c r="L102" s="61"/>
      <c r="S102" s="36"/>
      <c r="T102" s="36"/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</row>
    <row r="106" s="2" customFormat="1" ht="6.96" customHeight="1">
      <c r="A106" s="36"/>
      <c r="B106" s="66"/>
      <c r="C106" s="67"/>
      <c r="D106" s="67"/>
      <c r="E106" s="67"/>
      <c r="F106" s="67"/>
      <c r="G106" s="67"/>
      <c r="H106" s="67"/>
      <c r="I106" s="196"/>
      <c r="J106" s="67"/>
      <c r="K106" s="67"/>
      <c r="L106" s="61"/>
      <c r="S106" s="36"/>
      <c r="T106" s="36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</row>
    <row r="107" s="2" customFormat="1" ht="24.96" customHeight="1">
      <c r="A107" s="36"/>
      <c r="B107" s="37"/>
      <c r="C107" s="21" t="s">
        <v>189</v>
      </c>
      <c r="D107" s="38"/>
      <c r="E107" s="38"/>
      <c r="F107" s="38"/>
      <c r="G107" s="38"/>
      <c r="H107" s="38"/>
      <c r="I107" s="152"/>
      <c r="J107" s="38"/>
      <c r="K107" s="38"/>
      <c r="L107" s="61"/>
      <c r="S107" s="36"/>
      <c r="T107" s="36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</row>
    <row r="108" s="2" customFormat="1" ht="6.96" customHeight="1">
      <c r="A108" s="36"/>
      <c r="B108" s="37"/>
      <c r="C108" s="38"/>
      <c r="D108" s="38"/>
      <c r="E108" s="38"/>
      <c r="F108" s="38"/>
      <c r="G108" s="38"/>
      <c r="H108" s="38"/>
      <c r="I108" s="152"/>
      <c r="J108" s="38"/>
      <c r="K108" s="38"/>
      <c r="L108" s="61"/>
      <c r="S108" s="36"/>
      <c r="T108" s="36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</row>
    <row r="109" s="2" customFormat="1" ht="12" customHeight="1">
      <c r="A109" s="36"/>
      <c r="B109" s="37"/>
      <c r="C109" s="30" t="s">
        <v>15</v>
      </c>
      <c r="D109" s="38"/>
      <c r="E109" s="38"/>
      <c r="F109" s="38"/>
      <c r="G109" s="38"/>
      <c r="H109" s="38"/>
      <c r="I109" s="152"/>
      <c r="J109" s="38"/>
      <c r="K109" s="38"/>
      <c r="L109" s="61"/>
      <c r="S109" s="36"/>
      <c r="T109" s="36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</row>
    <row r="110" s="2" customFormat="1" ht="16.5" customHeight="1">
      <c r="A110" s="36"/>
      <c r="B110" s="37"/>
      <c r="C110" s="38"/>
      <c r="D110" s="38"/>
      <c r="E110" s="197" t="str">
        <f>E7</f>
        <v>,,Úprava projektové dokumentace na stavbu Modernizace silnice II/298 Býšť - hranice kraje, km 9,700</v>
      </c>
      <c r="F110" s="30"/>
      <c r="G110" s="30"/>
      <c r="H110" s="30"/>
      <c r="I110" s="152"/>
      <c r="J110" s="38"/>
      <c r="K110" s="38"/>
      <c r="L110" s="61"/>
      <c r="S110" s="36"/>
      <c r="T110" s="36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</row>
    <row r="111" s="2" customFormat="1" ht="12" customHeight="1">
      <c r="A111" s="36"/>
      <c r="B111" s="37"/>
      <c r="C111" s="30" t="s">
        <v>178</v>
      </c>
      <c r="D111" s="38"/>
      <c r="E111" s="38"/>
      <c r="F111" s="38"/>
      <c r="G111" s="38"/>
      <c r="H111" s="38"/>
      <c r="I111" s="152"/>
      <c r="J111" s="38"/>
      <c r="K111" s="38"/>
      <c r="L111" s="61"/>
      <c r="S111" s="36"/>
      <c r="T111" s="36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</row>
    <row r="112" s="2" customFormat="1" ht="16.5" customHeight="1">
      <c r="A112" s="36"/>
      <c r="B112" s="37"/>
      <c r="C112" s="38"/>
      <c r="D112" s="38"/>
      <c r="E112" s="74" t="str">
        <f>E9</f>
        <v>SO 491 - Přložka VO obce Býšť - způsobilé výdaje na vedlejší aktivity projektu</v>
      </c>
      <c r="F112" s="38"/>
      <c r="G112" s="38"/>
      <c r="H112" s="38"/>
      <c r="I112" s="152"/>
      <c r="J112" s="38"/>
      <c r="K112" s="38"/>
      <c r="L112" s="61"/>
      <c r="S112" s="36"/>
      <c r="T112" s="36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</row>
    <row r="113" s="2" customFormat="1" ht="6.96" customHeight="1">
      <c r="A113" s="36"/>
      <c r="B113" s="37"/>
      <c r="C113" s="38"/>
      <c r="D113" s="38"/>
      <c r="E113" s="38"/>
      <c r="F113" s="38"/>
      <c r="G113" s="38"/>
      <c r="H113" s="38"/>
      <c r="I113" s="152"/>
      <c r="J113" s="38"/>
      <c r="K113" s="38"/>
      <c r="L113" s="61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</row>
    <row r="114" s="2" customFormat="1" ht="12" customHeight="1">
      <c r="A114" s="36"/>
      <c r="B114" s="37"/>
      <c r="C114" s="30" t="s">
        <v>19</v>
      </c>
      <c r="D114" s="38"/>
      <c r="E114" s="38"/>
      <c r="F114" s="25" t="str">
        <f>F12</f>
        <v xml:space="preserve"> </v>
      </c>
      <c r="G114" s="38"/>
      <c r="H114" s="38"/>
      <c r="I114" s="154" t="s">
        <v>21</v>
      </c>
      <c r="J114" s="77" t="str">
        <f>IF(J12="","",J12)</f>
        <v>7. 11. 2019</v>
      </c>
      <c r="K114" s="38"/>
      <c r="L114" s="61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</row>
    <row r="115" s="2" customFormat="1" ht="6.96" customHeight="1">
      <c r="A115" s="36"/>
      <c r="B115" s="37"/>
      <c r="C115" s="38"/>
      <c r="D115" s="38"/>
      <c r="E115" s="38"/>
      <c r="F115" s="38"/>
      <c r="G115" s="38"/>
      <c r="H115" s="38"/>
      <c r="I115" s="152"/>
      <c r="J115" s="38"/>
      <c r="K115" s="38"/>
      <c r="L115" s="61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</row>
    <row r="116" s="2" customFormat="1" ht="15.15" customHeight="1">
      <c r="A116" s="36"/>
      <c r="B116" s="37"/>
      <c r="C116" s="30" t="s">
        <v>23</v>
      </c>
      <c r="D116" s="38"/>
      <c r="E116" s="38"/>
      <c r="F116" s="25" t="str">
        <f>E15</f>
        <v xml:space="preserve"> </v>
      </c>
      <c r="G116" s="38"/>
      <c r="H116" s="38"/>
      <c r="I116" s="154" t="s">
        <v>28</v>
      </c>
      <c r="J116" s="34" t="str">
        <f>E21</f>
        <v xml:space="preserve"> </v>
      </c>
      <c r="K116" s="38"/>
      <c r="L116" s="61"/>
      <c r="S116" s="36"/>
      <c r="T116" s="36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</row>
    <row r="117" s="2" customFormat="1" ht="15.15" customHeight="1">
      <c r="A117" s="36"/>
      <c r="B117" s="37"/>
      <c r="C117" s="30" t="s">
        <v>26</v>
      </c>
      <c r="D117" s="38"/>
      <c r="E117" s="38"/>
      <c r="F117" s="25" t="str">
        <f>IF(E18="","",E18)</f>
        <v>Vyplň údaj</v>
      </c>
      <c r="G117" s="38"/>
      <c r="H117" s="38"/>
      <c r="I117" s="154" t="s">
        <v>30</v>
      </c>
      <c r="J117" s="34" t="str">
        <f>E24</f>
        <v xml:space="preserve"> </v>
      </c>
      <c r="K117" s="38"/>
      <c r="L117" s="61"/>
      <c r="S117" s="36"/>
      <c r="T117" s="36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</row>
    <row r="118" s="2" customFormat="1" ht="10.32" customHeight="1">
      <c r="A118" s="36"/>
      <c r="B118" s="37"/>
      <c r="C118" s="38"/>
      <c r="D118" s="38"/>
      <c r="E118" s="38"/>
      <c r="F118" s="38"/>
      <c r="G118" s="38"/>
      <c r="H118" s="38"/>
      <c r="I118" s="152"/>
      <c r="J118" s="38"/>
      <c r="K118" s="38"/>
      <c r="L118" s="61"/>
      <c r="S118" s="36"/>
      <c r="T118" s="36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</row>
    <row r="119" s="10" customFormat="1" ht="29.28" customHeight="1">
      <c r="A119" s="210"/>
      <c r="B119" s="211"/>
      <c r="C119" s="212" t="s">
        <v>190</v>
      </c>
      <c r="D119" s="213" t="s">
        <v>57</v>
      </c>
      <c r="E119" s="213" t="s">
        <v>53</v>
      </c>
      <c r="F119" s="213" t="s">
        <v>54</v>
      </c>
      <c r="G119" s="213" t="s">
        <v>191</v>
      </c>
      <c r="H119" s="213" t="s">
        <v>192</v>
      </c>
      <c r="I119" s="214" t="s">
        <v>193</v>
      </c>
      <c r="J119" s="213" t="s">
        <v>186</v>
      </c>
      <c r="K119" s="215" t="s">
        <v>194</v>
      </c>
      <c r="L119" s="216"/>
      <c r="M119" s="98" t="s">
        <v>1</v>
      </c>
      <c r="N119" s="99" t="s">
        <v>36</v>
      </c>
      <c r="O119" s="99" t="s">
        <v>195</v>
      </c>
      <c r="P119" s="99" t="s">
        <v>196</v>
      </c>
      <c r="Q119" s="99" t="s">
        <v>197</v>
      </c>
      <c r="R119" s="99" t="s">
        <v>198</v>
      </c>
      <c r="S119" s="99" t="s">
        <v>199</v>
      </c>
      <c r="T119" s="100" t="s">
        <v>200</v>
      </c>
      <c r="U119" s="210"/>
      <c r="V119" s="210"/>
      <c r="W119" s="210"/>
      <c r="X119" s="210"/>
      <c r="Y119" s="210"/>
      <c r="Z119" s="210"/>
      <c r="AA119" s="210"/>
      <c r="AB119" s="210"/>
      <c r="AC119" s="210"/>
      <c r="AD119" s="210"/>
      <c r="AE119" s="210"/>
    </row>
    <row r="120" s="2" customFormat="1" ht="22.8" customHeight="1">
      <c r="A120" s="36"/>
      <c r="B120" s="37"/>
      <c r="C120" s="105" t="s">
        <v>201</v>
      </c>
      <c r="D120" s="38"/>
      <c r="E120" s="38"/>
      <c r="F120" s="38"/>
      <c r="G120" s="38"/>
      <c r="H120" s="38"/>
      <c r="I120" s="152"/>
      <c r="J120" s="217">
        <f>BK120</f>
        <v>0</v>
      </c>
      <c r="K120" s="38"/>
      <c r="L120" s="42"/>
      <c r="M120" s="101"/>
      <c r="N120" s="218"/>
      <c r="O120" s="102"/>
      <c r="P120" s="219">
        <f>P121+P125+P138+P142+P185</f>
        <v>0</v>
      </c>
      <c r="Q120" s="102"/>
      <c r="R120" s="219">
        <f>R121+R125+R138+R142+R185</f>
        <v>0</v>
      </c>
      <c r="S120" s="102"/>
      <c r="T120" s="220">
        <f>T121+T125+T138+T142+T185</f>
        <v>0</v>
      </c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  <c r="AT120" s="15" t="s">
        <v>71</v>
      </c>
      <c r="AU120" s="15" t="s">
        <v>82</v>
      </c>
      <c r="BK120" s="221">
        <f>BK121+BK125+BK138+BK142+BK185</f>
        <v>0</v>
      </c>
    </row>
    <row r="121" s="11" customFormat="1" ht="25.92" customHeight="1">
      <c r="A121" s="11"/>
      <c r="B121" s="222"/>
      <c r="C121" s="223"/>
      <c r="D121" s="224" t="s">
        <v>71</v>
      </c>
      <c r="E121" s="225" t="s">
        <v>72</v>
      </c>
      <c r="F121" s="225" t="s">
        <v>202</v>
      </c>
      <c r="G121" s="223"/>
      <c r="H121" s="223"/>
      <c r="I121" s="226"/>
      <c r="J121" s="227">
        <f>BK121</f>
        <v>0</v>
      </c>
      <c r="K121" s="223"/>
      <c r="L121" s="228"/>
      <c r="M121" s="229"/>
      <c r="N121" s="230"/>
      <c r="O121" s="230"/>
      <c r="P121" s="231">
        <f>SUM(P122:P124)</f>
        <v>0</v>
      </c>
      <c r="Q121" s="230"/>
      <c r="R121" s="231">
        <f>SUM(R122:R124)</f>
        <v>0</v>
      </c>
      <c r="S121" s="230"/>
      <c r="T121" s="232">
        <f>SUM(T122:T124)</f>
        <v>0</v>
      </c>
      <c r="U121" s="11"/>
      <c r="V121" s="11"/>
      <c r="W121" s="11"/>
      <c r="X121" s="11"/>
      <c r="Y121" s="11"/>
      <c r="Z121" s="11"/>
      <c r="AA121" s="11"/>
      <c r="AB121" s="11"/>
      <c r="AC121" s="11"/>
      <c r="AD121" s="11"/>
      <c r="AE121" s="11"/>
      <c r="AR121" s="233" t="s">
        <v>80</v>
      </c>
      <c r="AT121" s="234" t="s">
        <v>71</v>
      </c>
      <c r="AU121" s="234" t="s">
        <v>72</v>
      </c>
      <c r="AY121" s="233" t="s">
        <v>203</v>
      </c>
      <c r="BK121" s="235">
        <f>SUM(BK122:BK124)</f>
        <v>0</v>
      </c>
    </row>
    <row r="122" s="2" customFormat="1" ht="16.5" customHeight="1">
      <c r="A122" s="36"/>
      <c r="B122" s="37"/>
      <c r="C122" s="236" t="s">
        <v>80</v>
      </c>
      <c r="D122" s="236" t="s">
        <v>204</v>
      </c>
      <c r="E122" s="237" t="s">
        <v>1488</v>
      </c>
      <c r="F122" s="238" t="s">
        <v>1489</v>
      </c>
      <c r="G122" s="239" t="s">
        <v>1490</v>
      </c>
      <c r="H122" s="240">
        <v>0.69999999999999996</v>
      </c>
      <c r="I122" s="241"/>
      <c r="J122" s="240">
        <f>ROUND(I122*H122,2)</f>
        <v>0</v>
      </c>
      <c r="K122" s="238" t="s">
        <v>208</v>
      </c>
      <c r="L122" s="42"/>
      <c r="M122" s="242" t="s">
        <v>1</v>
      </c>
      <c r="N122" s="243" t="s">
        <v>37</v>
      </c>
      <c r="O122" s="89"/>
      <c r="P122" s="244">
        <f>O122*H122</f>
        <v>0</v>
      </c>
      <c r="Q122" s="244">
        <v>0</v>
      </c>
      <c r="R122" s="244">
        <f>Q122*H122</f>
        <v>0</v>
      </c>
      <c r="S122" s="244">
        <v>0</v>
      </c>
      <c r="T122" s="245">
        <f>S122*H122</f>
        <v>0</v>
      </c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R122" s="246" t="s">
        <v>209</v>
      </c>
      <c r="AT122" s="246" t="s">
        <v>204</v>
      </c>
      <c r="AU122" s="246" t="s">
        <v>80</v>
      </c>
      <c r="AY122" s="15" t="s">
        <v>203</v>
      </c>
      <c r="BE122" s="247">
        <f>IF(N122="základní",J122,0)</f>
        <v>0</v>
      </c>
      <c r="BF122" s="247">
        <f>IF(N122="snížená",J122,0)</f>
        <v>0</v>
      </c>
      <c r="BG122" s="247">
        <f>IF(N122="zákl. přenesená",J122,0)</f>
        <v>0</v>
      </c>
      <c r="BH122" s="247">
        <f>IF(N122="sníž. přenesená",J122,0)</f>
        <v>0</v>
      </c>
      <c r="BI122" s="247">
        <f>IF(N122="nulová",J122,0)</f>
        <v>0</v>
      </c>
      <c r="BJ122" s="15" t="s">
        <v>80</v>
      </c>
      <c r="BK122" s="247">
        <f>ROUND(I122*H122,2)</f>
        <v>0</v>
      </c>
      <c r="BL122" s="15" t="s">
        <v>209</v>
      </c>
      <c r="BM122" s="246" t="s">
        <v>1491</v>
      </c>
    </row>
    <row r="123" s="2" customFormat="1">
      <c r="A123" s="36"/>
      <c r="B123" s="37"/>
      <c r="C123" s="38"/>
      <c r="D123" s="248" t="s">
        <v>211</v>
      </c>
      <c r="E123" s="38"/>
      <c r="F123" s="249" t="s">
        <v>219</v>
      </c>
      <c r="G123" s="38"/>
      <c r="H123" s="38"/>
      <c r="I123" s="152"/>
      <c r="J123" s="38"/>
      <c r="K123" s="38"/>
      <c r="L123" s="42"/>
      <c r="M123" s="250"/>
      <c r="N123" s="251"/>
      <c r="O123" s="89"/>
      <c r="P123" s="89"/>
      <c r="Q123" s="89"/>
      <c r="R123" s="89"/>
      <c r="S123" s="89"/>
      <c r="T123" s="90"/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T123" s="15" t="s">
        <v>211</v>
      </c>
      <c r="AU123" s="15" t="s">
        <v>80</v>
      </c>
    </row>
    <row r="124" s="12" customFormat="1">
      <c r="A124" s="12"/>
      <c r="B124" s="252"/>
      <c r="C124" s="253"/>
      <c r="D124" s="248" t="s">
        <v>213</v>
      </c>
      <c r="E124" s="254" t="s">
        <v>417</v>
      </c>
      <c r="F124" s="255" t="s">
        <v>1492</v>
      </c>
      <c r="G124" s="253"/>
      <c r="H124" s="256">
        <v>0.69999999999999996</v>
      </c>
      <c r="I124" s="257"/>
      <c r="J124" s="253"/>
      <c r="K124" s="253"/>
      <c r="L124" s="258"/>
      <c r="M124" s="259"/>
      <c r="N124" s="260"/>
      <c r="O124" s="260"/>
      <c r="P124" s="260"/>
      <c r="Q124" s="260"/>
      <c r="R124" s="260"/>
      <c r="S124" s="260"/>
      <c r="T124" s="261"/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T124" s="262" t="s">
        <v>213</v>
      </c>
      <c r="AU124" s="262" t="s">
        <v>80</v>
      </c>
      <c r="AV124" s="12" t="s">
        <v>95</v>
      </c>
      <c r="AW124" s="12" t="s">
        <v>29</v>
      </c>
      <c r="AX124" s="12" t="s">
        <v>80</v>
      </c>
      <c r="AY124" s="262" t="s">
        <v>203</v>
      </c>
    </row>
    <row r="125" s="11" customFormat="1" ht="25.92" customHeight="1">
      <c r="A125" s="11"/>
      <c r="B125" s="222"/>
      <c r="C125" s="223"/>
      <c r="D125" s="224" t="s">
        <v>71</v>
      </c>
      <c r="E125" s="225" t="s">
        <v>80</v>
      </c>
      <c r="F125" s="225" t="s">
        <v>264</v>
      </c>
      <c r="G125" s="223"/>
      <c r="H125" s="223"/>
      <c r="I125" s="226"/>
      <c r="J125" s="227">
        <f>BK125</f>
        <v>0</v>
      </c>
      <c r="K125" s="223"/>
      <c r="L125" s="228"/>
      <c r="M125" s="229"/>
      <c r="N125" s="230"/>
      <c r="O125" s="230"/>
      <c r="P125" s="231">
        <f>SUM(P126:P137)</f>
        <v>0</v>
      </c>
      <c r="Q125" s="230"/>
      <c r="R125" s="231">
        <f>SUM(R126:R137)</f>
        <v>0</v>
      </c>
      <c r="S125" s="230"/>
      <c r="T125" s="232">
        <f>SUM(T126:T137)</f>
        <v>0</v>
      </c>
      <c r="U125" s="11"/>
      <c r="V125" s="11"/>
      <c r="W125" s="11"/>
      <c r="X125" s="11"/>
      <c r="Y125" s="11"/>
      <c r="Z125" s="11"/>
      <c r="AA125" s="11"/>
      <c r="AB125" s="11"/>
      <c r="AC125" s="11"/>
      <c r="AD125" s="11"/>
      <c r="AE125" s="11"/>
      <c r="AR125" s="233" t="s">
        <v>80</v>
      </c>
      <c r="AT125" s="234" t="s">
        <v>71</v>
      </c>
      <c r="AU125" s="234" t="s">
        <v>72</v>
      </c>
      <c r="AY125" s="233" t="s">
        <v>203</v>
      </c>
      <c r="BK125" s="235">
        <f>SUM(BK126:BK137)</f>
        <v>0</v>
      </c>
    </row>
    <row r="126" s="2" customFormat="1" ht="16.5" customHeight="1">
      <c r="A126" s="36"/>
      <c r="B126" s="37"/>
      <c r="C126" s="236" t="s">
        <v>95</v>
      </c>
      <c r="D126" s="236" t="s">
        <v>204</v>
      </c>
      <c r="E126" s="237" t="s">
        <v>1249</v>
      </c>
      <c r="F126" s="238" t="s">
        <v>1250</v>
      </c>
      <c r="G126" s="239" t="s">
        <v>311</v>
      </c>
      <c r="H126" s="240">
        <v>0.95999999999999996</v>
      </c>
      <c r="I126" s="241"/>
      <c r="J126" s="240">
        <f>ROUND(I126*H126,2)</f>
        <v>0</v>
      </c>
      <c r="K126" s="238" t="s">
        <v>208</v>
      </c>
      <c r="L126" s="42"/>
      <c r="M126" s="242" t="s">
        <v>1</v>
      </c>
      <c r="N126" s="243" t="s">
        <v>37</v>
      </c>
      <c r="O126" s="89"/>
      <c r="P126" s="244">
        <f>O126*H126</f>
        <v>0</v>
      </c>
      <c r="Q126" s="244">
        <v>0</v>
      </c>
      <c r="R126" s="244">
        <f>Q126*H126</f>
        <v>0</v>
      </c>
      <c r="S126" s="244">
        <v>0</v>
      </c>
      <c r="T126" s="245">
        <f>S126*H126</f>
        <v>0</v>
      </c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R126" s="246" t="s">
        <v>209</v>
      </c>
      <c r="AT126" s="246" t="s">
        <v>204</v>
      </c>
      <c r="AU126" s="246" t="s">
        <v>80</v>
      </c>
      <c r="AY126" s="15" t="s">
        <v>203</v>
      </c>
      <c r="BE126" s="247">
        <f>IF(N126="základní",J126,0)</f>
        <v>0</v>
      </c>
      <c r="BF126" s="247">
        <f>IF(N126="snížená",J126,0)</f>
        <v>0</v>
      </c>
      <c r="BG126" s="247">
        <f>IF(N126="zákl. přenesená",J126,0)</f>
        <v>0</v>
      </c>
      <c r="BH126" s="247">
        <f>IF(N126="sníž. přenesená",J126,0)</f>
        <v>0</v>
      </c>
      <c r="BI126" s="247">
        <f>IF(N126="nulová",J126,0)</f>
        <v>0</v>
      </c>
      <c r="BJ126" s="15" t="s">
        <v>80</v>
      </c>
      <c r="BK126" s="247">
        <f>ROUND(I126*H126,2)</f>
        <v>0</v>
      </c>
      <c r="BL126" s="15" t="s">
        <v>209</v>
      </c>
      <c r="BM126" s="246" t="s">
        <v>1493</v>
      </c>
    </row>
    <row r="127" s="2" customFormat="1">
      <c r="A127" s="36"/>
      <c r="B127" s="37"/>
      <c r="C127" s="38"/>
      <c r="D127" s="248" t="s">
        <v>211</v>
      </c>
      <c r="E127" s="38"/>
      <c r="F127" s="249" t="s">
        <v>523</v>
      </c>
      <c r="G127" s="38"/>
      <c r="H127" s="38"/>
      <c r="I127" s="152"/>
      <c r="J127" s="38"/>
      <c r="K127" s="38"/>
      <c r="L127" s="42"/>
      <c r="M127" s="250"/>
      <c r="N127" s="251"/>
      <c r="O127" s="89"/>
      <c r="P127" s="89"/>
      <c r="Q127" s="89"/>
      <c r="R127" s="89"/>
      <c r="S127" s="89"/>
      <c r="T127" s="90"/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T127" s="15" t="s">
        <v>211</v>
      </c>
      <c r="AU127" s="15" t="s">
        <v>80</v>
      </c>
    </row>
    <row r="128" s="12" customFormat="1">
      <c r="A128" s="12"/>
      <c r="B128" s="252"/>
      <c r="C128" s="253"/>
      <c r="D128" s="248" t="s">
        <v>213</v>
      </c>
      <c r="E128" s="254" t="s">
        <v>300</v>
      </c>
      <c r="F128" s="255" t="s">
        <v>1494</v>
      </c>
      <c r="G128" s="253"/>
      <c r="H128" s="256">
        <v>0.95999999999999996</v>
      </c>
      <c r="I128" s="257"/>
      <c r="J128" s="253"/>
      <c r="K128" s="253"/>
      <c r="L128" s="258"/>
      <c r="M128" s="259"/>
      <c r="N128" s="260"/>
      <c r="O128" s="260"/>
      <c r="P128" s="260"/>
      <c r="Q128" s="260"/>
      <c r="R128" s="260"/>
      <c r="S128" s="260"/>
      <c r="T128" s="261"/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T128" s="262" t="s">
        <v>213</v>
      </c>
      <c r="AU128" s="262" t="s">
        <v>80</v>
      </c>
      <c r="AV128" s="12" t="s">
        <v>95</v>
      </c>
      <c r="AW128" s="12" t="s">
        <v>29</v>
      </c>
      <c r="AX128" s="12" t="s">
        <v>80</v>
      </c>
      <c r="AY128" s="262" t="s">
        <v>203</v>
      </c>
    </row>
    <row r="129" s="2" customFormat="1" ht="16.5" customHeight="1">
      <c r="A129" s="36"/>
      <c r="B129" s="37"/>
      <c r="C129" s="236" t="s">
        <v>221</v>
      </c>
      <c r="D129" s="236" t="s">
        <v>204</v>
      </c>
      <c r="E129" s="237" t="s">
        <v>1495</v>
      </c>
      <c r="F129" s="238" t="s">
        <v>1496</v>
      </c>
      <c r="G129" s="239" t="s">
        <v>311</v>
      </c>
      <c r="H129" s="240">
        <v>6.9299999999999997</v>
      </c>
      <c r="I129" s="241"/>
      <c r="J129" s="240">
        <f>ROUND(I129*H129,2)</f>
        <v>0</v>
      </c>
      <c r="K129" s="238" t="s">
        <v>208</v>
      </c>
      <c r="L129" s="42"/>
      <c r="M129" s="242" t="s">
        <v>1</v>
      </c>
      <c r="N129" s="243" t="s">
        <v>37</v>
      </c>
      <c r="O129" s="89"/>
      <c r="P129" s="244">
        <f>O129*H129</f>
        <v>0</v>
      </c>
      <c r="Q129" s="244">
        <v>0</v>
      </c>
      <c r="R129" s="244">
        <f>Q129*H129</f>
        <v>0</v>
      </c>
      <c r="S129" s="244">
        <v>0</v>
      </c>
      <c r="T129" s="245">
        <f>S129*H129</f>
        <v>0</v>
      </c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R129" s="246" t="s">
        <v>209</v>
      </c>
      <c r="AT129" s="246" t="s">
        <v>204</v>
      </c>
      <c r="AU129" s="246" t="s">
        <v>80</v>
      </c>
      <c r="AY129" s="15" t="s">
        <v>203</v>
      </c>
      <c r="BE129" s="247">
        <f>IF(N129="základní",J129,0)</f>
        <v>0</v>
      </c>
      <c r="BF129" s="247">
        <f>IF(N129="snížená",J129,0)</f>
        <v>0</v>
      </c>
      <c r="BG129" s="247">
        <f>IF(N129="zákl. přenesená",J129,0)</f>
        <v>0</v>
      </c>
      <c r="BH129" s="247">
        <f>IF(N129="sníž. přenesená",J129,0)</f>
        <v>0</v>
      </c>
      <c r="BI129" s="247">
        <f>IF(N129="nulová",J129,0)</f>
        <v>0</v>
      </c>
      <c r="BJ129" s="15" t="s">
        <v>80</v>
      </c>
      <c r="BK129" s="247">
        <f>ROUND(I129*H129,2)</f>
        <v>0</v>
      </c>
      <c r="BL129" s="15" t="s">
        <v>209</v>
      </c>
      <c r="BM129" s="246" t="s">
        <v>1497</v>
      </c>
    </row>
    <row r="130" s="2" customFormat="1">
      <c r="A130" s="36"/>
      <c r="B130" s="37"/>
      <c r="C130" s="38"/>
      <c r="D130" s="248" t="s">
        <v>211</v>
      </c>
      <c r="E130" s="38"/>
      <c r="F130" s="249" t="s">
        <v>523</v>
      </c>
      <c r="G130" s="38"/>
      <c r="H130" s="38"/>
      <c r="I130" s="152"/>
      <c r="J130" s="38"/>
      <c r="K130" s="38"/>
      <c r="L130" s="42"/>
      <c r="M130" s="250"/>
      <c r="N130" s="251"/>
      <c r="O130" s="89"/>
      <c r="P130" s="89"/>
      <c r="Q130" s="89"/>
      <c r="R130" s="89"/>
      <c r="S130" s="89"/>
      <c r="T130" s="90"/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T130" s="15" t="s">
        <v>211</v>
      </c>
      <c r="AU130" s="15" t="s">
        <v>80</v>
      </c>
    </row>
    <row r="131" s="12" customFormat="1">
      <c r="A131" s="12"/>
      <c r="B131" s="252"/>
      <c r="C131" s="253"/>
      <c r="D131" s="248" t="s">
        <v>213</v>
      </c>
      <c r="E131" s="254" t="s">
        <v>461</v>
      </c>
      <c r="F131" s="255" t="s">
        <v>1498</v>
      </c>
      <c r="G131" s="253"/>
      <c r="H131" s="256">
        <v>6.9299999999999997</v>
      </c>
      <c r="I131" s="257"/>
      <c r="J131" s="253"/>
      <c r="K131" s="253"/>
      <c r="L131" s="258"/>
      <c r="M131" s="259"/>
      <c r="N131" s="260"/>
      <c r="O131" s="260"/>
      <c r="P131" s="260"/>
      <c r="Q131" s="260"/>
      <c r="R131" s="260"/>
      <c r="S131" s="260"/>
      <c r="T131" s="261"/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T131" s="262" t="s">
        <v>213</v>
      </c>
      <c r="AU131" s="262" t="s">
        <v>80</v>
      </c>
      <c r="AV131" s="12" t="s">
        <v>95</v>
      </c>
      <c r="AW131" s="12" t="s">
        <v>29</v>
      </c>
      <c r="AX131" s="12" t="s">
        <v>80</v>
      </c>
      <c r="AY131" s="262" t="s">
        <v>203</v>
      </c>
    </row>
    <row r="132" s="2" customFormat="1" ht="16.5" customHeight="1">
      <c r="A132" s="36"/>
      <c r="B132" s="37"/>
      <c r="C132" s="236" t="s">
        <v>209</v>
      </c>
      <c r="D132" s="236" t="s">
        <v>204</v>
      </c>
      <c r="E132" s="237" t="s">
        <v>1004</v>
      </c>
      <c r="F132" s="238" t="s">
        <v>1005</v>
      </c>
      <c r="G132" s="239" t="s">
        <v>311</v>
      </c>
      <c r="H132" s="240">
        <v>4.6200000000000001</v>
      </c>
      <c r="I132" s="241"/>
      <c r="J132" s="240">
        <f>ROUND(I132*H132,2)</f>
        <v>0</v>
      </c>
      <c r="K132" s="238" t="s">
        <v>208</v>
      </c>
      <c r="L132" s="42"/>
      <c r="M132" s="242" t="s">
        <v>1</v>
      </c>
      <c r="N132" s="243" t="s">
        <v>37</v>
      </c>
      <c r="O132" s="89"/>
      <c r="P132" s="244">
        <f>O132*H132</f>
        <v>0</v>
      </c>
      <c r="Q132" s="244">
        <v>0</v>
      </c>
      <c r="R132" s="244">
        <f>Q132*H132</f>
        <v>0</v>
      </c>
      <c r="S132" s="244">
        <v>0</v>
      </c>
      <c r="T132" s="245">
        <f>S132*H132</f>
        <v>0</v>
      </c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R132" s="246" t="s">
        <v>209</v>
      </c>
      <c r="AT132" s="246" t="s">
        <v>204</v>
      </c>
      <c r="AU132" s="246" t="s">
        <v>80</v>
      </c>
      <c r="AY132" s="15" t="s">
        <v>203</v>
      </c>
      <c r="BE132" s="247">
        <f>IF(N132="základní",J132,0)</f>
        <v>0</v>
      </c>
      <c r="BF132" s="247">
        <f>IF(N132="snížená",J132,0)</f>
        <v>0</v>
      </c>
      <c r="BG132" s="247">
        <f>IF(N132="zákl. přenesená",J132,0)</f>
        <v>0</v>
      </c>
      <c r="BH132" s="247">
        <f>IF(N132="sníž. přenesená",J132,0)</f>
        <v>0</v>
      </c>
      <c r="BI132" s="247">
        <f>IF(N132="nulová",J132,0)</f>
        <v>0</v>
      </c>
      <c r="BJ132" s="15" t="s">
        <v>80</v>
      </c>
      <c r="BK132" s="247">
        <f>ROUND(I132*H132,2)</f>
        <v>0</v>
      </c>
      <c r="BL132" s="15" t="s">
        <v>209</v>
      </c>
      <c r="BM132" s="246" t="s">
        <v>1499</v>
      </c>
    </row>
    <row r="133" s="2" customFormat="1">
      <c r="A133" s="36"/>
      <c r="B133" s="37"/>
      <c r="C133" s="38"/>
      <c r="D133" s="248" t="s">
        <v>211</v>
      </c>
      <c r="E133" s="38"/>
      <c r="F133" s="249" t="s">
        <v>1007</v>
      </c>
      <c r="G133" s="38"/>
      <c r="H133" s="38"/>
      <c r="I133" s="152"/>
      <c r="J133" s="38"/>
      <c r="K133" s="38"/>
      <c r="L133" s="42"/>
      <c r="M133" s="250"/>
      <c r="N133" s="251"/>
      <c r="O133" s="89"/>
      <c r="P133" s="89"/>
      <c r="Q133" s="89"/>
      <c r="R133" s="89"/>
      <c r="S133" s="89"/>
      <c r="T133" s="90"/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T133" s="15" t="s">
        <v>211</v>
      </c>
      <c r="AU133" s="15" t="s">
        <v>80</v>
      </c>
    </row>
    <row r="134" s="12" customFormat="1">
      <c r="A134" s="12"/>
      <c r="B134" s="252"/>
      <c r="C134" s="253"/>
      <c r="D134" s="248" t="s">
        <v>213</v>
      </c>
      <c r="E134" s="254" t="s">
        <v>467</v>
      </c>
      <c r="F134" s="255" t="s">
        <v>1500</v>
      </c>
      <c r="G134" s="253"/>
      <c r="H134" s="256">
        <v>4.6200000000000001</v>
      </c>
      <c r="I134" s="257"/>
      <c r="J134" s="253"/>
      <c r="K134" s="253"/>
      <c r="L134" s="258"/>
      <c r="M134" s="259"/>
      <c r="N134" s="260"/>
      <c r="O134" s="260"/>
      <c r="P134" s="260"/>
      <c r="Q134" s="260"/>
      <c r="R134" s="260"/>
      <c r="S134" s="260"/>
      <c r="T134" s="261"/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T134" s="262" t="s">
        <v>213</v>
      </c>
      <c r="AU134" s="262" t="s">
        <v>80</v>
      </c>
      <c r="AV134" s="12" t="s">
        <v>95</v>
      </c>
      <c r="AW134" s="12" t="s">
        <v>29</v>
      </c>
      <c r="AX134" s="12" t="s">
        <v>80</v>
      </c>
      <c r="AY134" s="262" t="s">
        <v>203</v>
      </c>
    </row>
    <row r="135" s="2" customFormat="1" ht="16.5" customHeight="1">
      <c r="A135" s="36"/>
      <c r="B135" s="37"/>
      <c r="C135" s="236" t="s">
        <v>233</v>
      </c>
      <c r="D135" s="236" t="s">
        <v>204</v>
      </c>
      <c r="E135" s="237" t="s">
        <v>535</v>
      </c>
      <c r="F135" s="238" t="s">
        <v>536</v>
      </c>
      <c r="G135" s="239" t="s">
        <v>311</v>
      </c>
      <c r="H135" s="240">
        <v>2.3100000000000001</v>
      </c>
      <c r="I135" s="241"/>
      <c r="J135" s="240">
        <f>ROUND(I135*H135,2)</f>
        <v>0</v>
      </c>
      <c r="K135" s="238" t="s">
        <v>208</v>
      </c>
      <c r="L135" s="42"/>
      <c r="M135" s="242" t="s">
        <v>1</v>
      </c>
      <c r="N135" s="243" t="s">
        <v>37</v>
      </c>
      <c r="O135" s="89"/>
      <c r="P135" s="244">
        <f>O135*H135</f>
        <v>0</v>
      </c>
      <c r="Q135" s="244">
        <v>0</v>
      </c>
      <c r="R135" s="244">
        <f>Q135*H135</f>
        <v>0</v>
      </c>
      <c r="S135" s="244">
        <v>0</v>
      </c>
      <c r="T135" s="245">
        <f>S135*H135</f>
        <v>0</v>
      </c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R135" s="246" t="s">
        <v>209</v>
      </c>
      <c r="AT135" s="246" t="s">
        <v>204</v>
      </c>
      <c r="AU135" s="246" t="s">
        <v>80</v>
      </c>
      <c r="AY135" s="15" t="s">
        <v>203</v>
      </c>
      <c r="BE135" s="247">
        <f>IF(N135="základní",J135,0)</f>
        <v>0</v>
      </c>
      <c r="BF135" s="247">
        <f>IF(N135="snížená",J135,0)</f>
        <v>0</v>
      </c>
      <c r="BG135" s="247">
        <f>IF(N135="zákl. přenesená",J135,0)</f>
        <v>0</v>
      </c>
      <c r="BH135" s="247">
        <f>IF(N135="sníž. přenesená",J135,0)</f>
        <v>0</v>
      </c>
      <c r="BI135" s="247">
        <f>IF(N135="nulová",J135,0)</f>
        <v>0</v>
      </c>
      <c r="BJ135" s="15" t="s">
        <v>80</v>
      </c>
      <c r="BK135" s="247">
        <f>ROUND(I135*H135,2)</f>
        <v>0</v>
      </c>
      <c r="BL135" s="15" t="s">
        <v>209</v>
      </c>
      <c r="BM135" s="246" t="s">
        <v>1501</v>
      </c>
    </row>
    <row r="136" s="2" customFormat="1">
      <c r="A136" s="36"/>
      <c r="B136" s="37"/>
      <c r="C136" s="38"/>
      <c r="D136" s="248" t="s">
        <v>211</v>
      </c>
      <c r="E136" s="38"/>
      <c r="F136" s="249" t="s">
        <v>538</v>
      </c>
      <c r="G136" s="38"/>
      <c r="H136" s="38"/>
      <c r="I136" s="152"/>
      <c r="J136" s="38"/>
      <c r="K136" s="38"/>
      <c r="L136" s="42"/>
      <c r="M136" s="250"/>
      <c r="N136" s="251"/>
      <c r="O136" s="89"/>
      <c r="P136" s="89"/>
      <c r="Q136" s="89"/>
      <c r="R136" s="89"/>
      <c r="S136" s="89"/>
      <c r="T136" s="90"/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T136" s="15" t="s">
        <v>211</v>
      </c>
      <c r="AU136" s="15" t="s">
        <v>80</v>
      </c>
    </row>
    <row r="137" s="12" customFormat="1">
      <c r="A137" s="12"/>
      <c r="B137" s="252"/>
      <c r="C137" s="253"/>
      <c r="D137" s="248" t="s">
        <v>213</v>
      </c>
      <c r="E137" s="254" t="s">
        <v>430</v>
      </c>
      <c r="F137" s="255" t="s">
        <v>1502</v>
      </c>
      <c r="G137" s="253"/>
      <c r="H137" s="256">
        <v>2.3100000000000001</v>
      </c>
      <c r="I137" s="257"/>
      <c r="J137" s="253"/>
      <c r="K137" s="253"/>
      <c r="L137" s="258"/>
      <c r="M137" s="259"/>
      <c r="N137" s="260"/>
      <c r="O137" s="260"/>
      <c r="P137" s="260"/>
      <c r="Q137" s="260"/>
      <c r="R137" s="260"/>
      <c r="S137" s="260"/>
      <c r="T137" s="261"/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T137" s="262" t="s">
        <v>213</v>
      </c>
      <c r="AU137" s="262" t="s">
        <v>80</v>
      </c>
      <c r="AV137" s="12" t="s">
        <v>95</v>
      </c>
      <c r="AW137" s="12" t="s">
        <v>29</v>
      </c>
      <c r="AX137" s="12" t="s">
        <v>80</v>
      </c>
      <c r="AY137" s="262" t="s">
        <v>203</v>
      </c>
    </row>
    <row r="138" s="11" customFormat="1" ht="25.92" customHeight="1">
      <c r="A138" s="11"/>
      <c r="B138" s="222"/>
      <c r="C138" s="223"/>
      <c r="D138" s="224" t="s">
        <v>71</v>
      </c>
      <c r="E138" s="225" t="s">
        <v>95</v>
      </c>
      <c r="F138" s="225" t="s">
        <v>1418</v>
      </c>
      <c r="G138" s="223"/>
      <c r="H138" s="223"/>
      <c r="I138" s="226"/>
      <c r="J138" s="227">
        <f>BK138</f>
        <v>0</v>
      </c>
      <c r="K138" s="223"/>
      <c r="L138" s="228"/>
      <c r="M138" s="229"/>
      <c r="N138" s="230"/>
      <c r="O138" s="230"/>
      <c r="P138" s="231">
        <f>SUM(P139:P141)</f>
        <v>0</v>
      </c>
      <c r="Q138" s="230"/>
      <c r="R138" s="231">
        <f>SUM(R139:R141)</f>
        <v>0</v>
      </c>
      <c r="S138" s="230"/>
      <c r="T138" s="232">
        <f>SUM(T139:T141)</f>
        <v>0</v>
      </c>
      <c r="U138" s="11"/>
      <c r="V138" s="11"/>
      <c r="W138" s="11"/>
      <c r="X138" s="11"/>
      <c r="Y138" s="11"/>
      <c r="Z138" s="11"/>
      <c r="AA138" s="11"/>
      <c r="AB138" s="11"/>
      <c r="AC138" s="11"/>
      <c r="AD138" s="11"/>
      <c r="AE138" s="11"/>
      <c r="AR138" s="233" t="s">
        <v>80</v>
      </c>
      <c r="AT138" s="234" t="s">
        <v>71</v>
      </c>
      <c r="AU138" s="234" t="s">
        <v>72</v>
      </c>
      <c r="AY138" s="233" t="s">
        <v>203</v>
      </c>
      <c r="BK138" s="235">
        <f>SUM(BK139:BK141)</f>
        <v>0</v>
      </c>
    </row>
    <row r="139" s="2" customFormat="1" ht="16.5" customHeight="1">
      <c r="A139" s="36"/>
      <c r="B139" s="37"/>
      <c r="C139" s="236" t="s">
        <v>239</v>
      </c>
      <c r="D139" s="236" t="s">
        <v>204</v>
      </c>
      <c r="E139" s="237" t="s">
        <v>1503</v>
      </c>
      <c r="F139" s="238" t="s">
        <v>1504</v>
      </c>
      <c r="G139" s="239" t="s">
        <v>311</v>
      </c>
      <c r="H139" s="240">
        <v>0.88</v>
      </c>
      <c r="I139" s="241"/>
      <c r="J139" s="240">
        <f>ROUND(I139*H139,2)</f>
        <v>0</v>
      </c>
      <c r="K139" s="238" t="s">
        <v>208</v>
      </c>
      <c r="L139" s="42"/>
      <c r="M139" s="242" t="s">
        <v>1</v>
      </c>
      <c r="N139" s="243" t="s">
        <v>37</v>
      </c>
      <c r="O139" s="89"/>
      <c r="P139" s="244">
        <f>O139*H139</f>
        <v>0</v>
      </c>
      <c r="Q139" s="244">
        <v>0</v>
      </c>
      <c r="R139" s="244">
        <f>Q139*H139</f>
        <v>0</v>
      </c>
      <c r="S139" s="244">
        <v>0</v>
      </c>
      <c r="T139" s="245">
        <f>S139*H139</f>
        <v>0</v>
      </c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R139" s="246" t="s">
        <v>209</v>
      </c>
      <c r="AT139" s="246" t="s">
        <v>204</v>
      </c>
      <c r="AU139" s="246" t="s">
        <v>80</v>
      </c>
      <c r="AY139" s="15" t="s">
        <v>203</v>
      </c>
      <c r="BE139" s="247">
        <f>IF(N139="základní",J139,0)</f>
        <v>0</v>
      </c>
      <c r="BF139" s="247">
        <f>IF(N139="snížená",J139,0)</f>
        <v>0</v>
      </c>
      <c r="BG139" s="247">
        <f>IF(N139="zákl. přenesená",J139,0)</f>
        <v>0</v>
      </c>
      <c r="BH139" s="247">
        <f>IF(N139="sníž. přenesená",J139,0)</f>
        <v>0</v>
      </c>
      <c r="BI139" s="247">
        <f>IF(N139="nulová",J139,0)</f>
        <v>0</v>
      </c>
      <c r="BJ139" s="15" t="s">
        <v>80</v>
      </c>
      <c r="BK139" s="247">
        <f>ROUND(I139*H139,2)</f>
        <v>0</v>
      </c>
      <c r="BL139" s="15" t="s">
        <v>209</v>
      </c>
      <c r="BM139" s="246" t="s">
        <v>1505</v>
      </c>
    </row>
    <row r="140" s="2" customFormat="1">
      <c r="A140" s="36"/>
      <c r="B140" s="37"/>
      <c r="C140" s="38"/>
      <c r="D140" s="248" t="s">
        <v>211</v>
      </c>
      <c r="E140" s="38"/>
      <c r="F140" s="249" t="s">
        <v>1506</v>
      </c>
      <c r="G140" s="38"/>
      <c r="H140" s="38"/>
      <c r="I140" s="152"/>
      <c r="J140" s="38"/>
      <c r="K140" s="38"/>
      <c r="L140" s="42"/>
      <c r="M140" s="250"/>
      <c r="N140" s="251"/>
      <c r="O140" s="89"/>
      <c r="P140" s="89"/>
      <c r="Q140" s="89"/>
      <c r="R140" s="89"/>
      <c r="S140" s="89"/>
      <c r="T140" s="90"/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T140" s="15" t="s">
        <v>211</v>
      </c>
      <c r="AU140" s="15" t="s">
        <v>80</v>
      </c>
    </row>
    <row r="141" s="12" customFormat="1">
      <c r="A141" s="12"/>
      <c r="B141" s="252"/>
      <c r="C141" s="253"/>
      <c r="D141" s="248" t="s">
        <v>213</v>
      </c>
      <c r="E141" s="254" t="s">
        <v>297</v>
      </c>
      <c r="F141" s="255" t="s">
        <v>1507</v>
      </c>
      <c r="G141" s="253"/>
      <c r="H141" s="256">
        <v>0.88</v>
      </c>
      <c r="I141" s="257"/>
      <c r="J141" s="253"/>
      <c r="K141" s="253"/>
      <c r="L141" s="258"/>
      <c r="M141" s="259"/>
      <c r="N141" s="260"/>
      <c r="O141" s="260"/>
      <c r="P141" s="260"/>
      <c r="Q141" s="260"/>
      <c r="R141" s="260"/>
      <c r="S141" s="260"/>
      <c r="T141" s="261"/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T141" s="262" t="s">
        <v>213</v>
      </c>
      <c r="AU141" s="262" t="s">
        <v>80</v>
      </c>
      <c r="AV141" s="12" t="s">
        <v>95</v>
      </c>
      <c r="AW141" s="12" t="s">
        <v>29</v>
      </c>
      <c r="AX141" s="12" t="s">
        <v>80</v>
      </c>
      <c r="AY141" s="262" t="s">
        <v>203</v>
      </c>
    </row>
    <row r="142" s="11" customFormat="1" ht="25.92" customHeight="1">
      <c r="A142" s="11"/>
      <c r="B142" s="222"/>
      <c r="C142" s="223"/>
      <c r="D142" s="224" t="s">
        <v>71</v>
      </c>
      <c r="E142" s="225" t="s">
        <v>246</v>
      </c>
      <c r="F142" s="225" t="s">
        <v>1303</v>
      </c>
      <c r="G142" s="223"/>
      <c r="H142" s="223"/>
      <c r="I142" s="226"/>
      <c r="J142" s="227">
        <f>BK142</f>
        <v>0</v>
      </c>
      <c r="K142" s="223"/>
      <c r="L142" s="228"/>
      <c r="M142" s="229"/>
      <c r="N142" s="230"/>
      <c r="O142" s="230"/>
      <c r="P142" s="231">
        <f>SUM(P143:P184)</f>
        <v>0</v>
      </c>
      <c r="Q142" s="230"/>
      <c r="R142" s="231">
        <f>SUM(R143:R184)</f>
        <v>0</v>
      </c>
      <c r="S142" s="230"/>
      <c r="T142" s="232">
        <f>SUM(T143:T184)</f>
        <v>0</v>
      </c>
      <c r="U142" s="11"/>
      <c r="V142" s="11"/>
      <c r="W142" s="11"/>
      <c r="X142" s="11"/>
      <c r="Y142" s="11"/>
      <c r="Z142" s="11"/>
      <c r="AA142" s="11"/>
      <c r="AB142" s="11"/>
      <c r="AC142" s="11"/>
      <c r="AD142" s="11"/>
      <c r="AE142" s="11"/>
      <c r="AR142" s="233" t="s">
        <v>95</v>
      </c>
      <c r="AT142" s="234" t="s">
        <v>71</v>
      </c>
      <c r="AU142" s="234" t="s">
        <v>72</v>
      </c>
      <c r="AY142" s="233" t="s">
        <v>203</v>
      </c>
      <c r="BK142" s="235">
        <f>SUM(BK143:BK184)</f>
        <v>0</v>
      </c>
    </row>
    <row r="143" s="2" customFormat="1" ht="16.5" customHeight="1">
      <c r="A143" s="36"/>
      <c r="B143" s="37"/>
      <c r="C143" s="236" t="s">
        <v>246</v>
      </c>
      <c r="D143" s="236" t="s">
        <v>204</v>
      </c>
      <c r="E143" s="237" t="s">
        <v>1508</v>
      </c>
      <c r="F143" s="238" t="s">
        <v>1509</v>
      </c>
      <c r="G143" s="239" t="s">
        <v>325</v>
      </c>
      <c r="H143" s="240">
        <v>33</v>
      </c>
      <c r="I143" s="241"/>
      <c r="J143" s="240">
        <f>ROUND(I143*H143,2)</f>
        <v>0</v>
      </c>
      <c r="K143" s="238" t="s">
        <v>208</v>
      </c>
      <c r="L143" s="42"/>
      <c r="M143" s="242" t="s">
        <v>1</v>
      </c>
      <c r="N143" s="243" t="s">
        <v>37</v>
      </c>
      <c r="O143" s="89"/>
      <c r="P143" s="244">
        <f>O143*H143</f>
        <v>0</v>
      </c>
      <c r="Q143" s="244">
        <v>0</v>
      </c>
      <c r="R143" s="244">
        <f>Q143*H143</f>
        <v>0</v>
      </c>
      <c r="S143" s="244">
        <v>0</v>
      </c>
      <c r="T143" s="245">
        <f>S143*H143</f>
        <v>0</v>
      </c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R143" s="246" t="s">
        <v>405</v>
      </c>
      <c r="AT143" s="246" t="s">
        <v>204</v>
      </c>
      <c r="AU143" s="246" t="s">
        <v>80</v>
      </c>
      <c r="AY143" s="15" t="s">
        <v>203</v>
      </c>
      <c r="BE143" s="247">
        <f>IF(N143="základní",J143,0)</f>
        <v>0</v>
      </c>
      <c r="BF143" s="247">
        <f>IF(N143="snížená",J143,0)</f>
        <v>0</v>
      </c>
      <c r="BG143" s="247">
        <f>IF(N143="zákl. přenesená",J143,0)</f>
        <v>0</v>
      </c>
      <c r="BH143" s="247">
        <f>IF(N143="sníž. přenesená",J143,0)</f>
        <v>0</v>
      </c>
      <c r="BI143" s="247">
        <f>IF(N143="nulová",J143,0)</f>
        <v>0</v>
      </c>
      <c r="BJ143" s="15" t="s">
        <v>80</v>
      </c>
      <c r="BK143" s="247">
        <f>ROUND(I143*H143,2)</f>
        <v>0</v>
      </c>
      <c r="BL143" s="15" t="s">
        <v>405</v>
      </c>
      <c r="BM143" s="246" t="s">
        <v>1510</v>
      </c>
    </row>
    <row r="144" s="2" customFormat="1">
      <c r="A144" s="36"/>
      <c r="B144" s="37"/>
      <c r="C144" s="38"/>
      <c r="D144" s="248" t="s">
        <v>211</v>
      </c>
      <c r="E144" s="38"/>
      <c r="F144" s="249" t="s">
        <v>1511</v>
      </c>
      <c r="G144" s="38"/>
      <c r="H144" s="38"/>
      <c r="I144" s="152"/>
      <c r="J144" s="38"/>
      <c r="K144" s="38"/>
      <c r="L144" s="42"/>
      <c r="M144" s="250"/>
      <c r="N144" s="251"/>
      <c r="O144" s="89"/>
      <c r="P144" s="89"/>
      <c r="Q144" s="89"/>
      <c r="R144" s="89"/>
      <c r="S144" s="89"/>
      <c r="T144" s="90"/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T144" s="15" t="s">
        <v>211</v>
      </c>
      <c r="AU144" s="15" t="s">
        <v>80</v>
      </c>
    </row>
    <row r="145" s="12" customFormat="1">
      <c r="A145" s="12"/>
      <c r="B145" s="252"/>
      <c r="C145" s="253"/>
      <c r="D145" s="248" t="s">
        <v>213</v>
      </c>
      <c r="E145" s="254" t="s">
        <v>226</v>
      </c>
      <c r="F145" s="255" t="s">
        <v>1512</v>
      </c>
      <c r="G145" s="253"/>
      <c r="H145" s="256">
        <v>33</v>
      </c>
      <c r="I145" s="257"/>
      <c r="J145" s="253"/>
      <c r="K145" s="253"/>
      <c r="L145" s="258"/>
      <c r="M145" s="259"/>
      <c r="N145" s="260"/>
      <c r="O145" s="260"/>
      <c r="P145" s="260"/>
      <c r="Q145" s="260"/>
      <c r="R145" s="260"/>
      <c r="S145" s="260"/>
      <c r="T145" s="261"/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T145" s="262" t="s">
        <v>213</v>
      </c>
      <c r="AU145" s="262" t="s">
        <v>80</v>
      </c>
      <c r="AV145" s="12" t="s">
        <v>95</v>
      </c>
      <c r="AW145" s="12" t="s">
        <v>29</v>
      </c>
      <c r="AX145" s="12" t="s">
        <v>80</v>
      </c>
      <c r="AY145" s="262" t="s">
        <v>203</v>
      </c>
    </row>
    <row r="146" s="2" customFormat="1" ht="16.5" customHeight="1">
      <c r="A146" s="36"/>
      <c r="B146" s="37"/>
      <c r="C146" s="236" t="s">
        <v>355</v>
      </c>
      <c r="D146" s="236" t="s">
        <v>204</v>
      </c>
      <c r="E146" s="237" t="s">
        <v>1513</v>
      </c>
      <c r="F146" s="238" t="s">
        <v>1514</v>
      </c>
      <c r="G146" s="239" t="s">
        <v>325</v>
      </c>
      <c r="H146" s="240">
        <v>33</v>
      </c>
      <c r="I146" s="241"/>
      <c r="J146" s="240">
        <f>ROUND(I146*H146,2)</f>
        <v>0</v>
      </c>
      <c r="K146" s="238" t="s">
        <v>208</v>
      </c>
      <c r="L146" s="42"/>
      <c r="M146" s="242" t="s">
        <v>1</v>
      </c>
      <c r="N146" s="243" t="s">
        <v>37</v>
      </c>
      <c r="O146" s="89"/>
      <c r="P146" s="244">
        <f>O146*H146</f>
        <v>0</v>
      </c>
      <c r="Q146" s="244">
        <v>0</v>
      </c>
      <c r="R146" s="244">
        <f>Q146*H146</f>
        <v>0</v>
      </c>
      <c r="S146" s="244">
        <v>0</v>
      </c>
      <c r="T146" s="245">
        <f>S146*H146</f>
        <v>0</v>
      </c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R146" s="246" t="s">
        <v>405</v>
      </c>
      <c r="AT146" s="246" t="s">
        <v>204</v>
      </c>
      <c r="AU146" s="246" t="s">
        <v>80</v>
      </c>
      <c r="AY146" s="15" t="s">
        <v>203</v>
      </c>
      <c r="BE146" s="247">
        <f>IF(N146="základní",J146,0)</f>
        <v>0</v>
      </c>
      <c r="BF146" s="247">
        <f>IF(N146="snížená",J146,0)</f>
        <v>0</v>
      </c>
      <c r="BG146" s="247">
        <f>IF(N146="zákl. přenesená",J146,0)</f>
        <v>0</v>
      </c>
      <c r="BH146" s="247">
        <f>IF(N146="sníž. přenesená",J146,0)</f>
        <v>0</v>
      </c>
      <c r="BI146" s="247">
        <f>IF(N146="nulová",J146,0)</f>
        <v>0</v>
      </c>
      <c r="BJ146" s="15" t="s">
        <v>80</v>
      </c>
      <c r="BK146" s="247">
        <f>ROUND(I146*H146,2)</f>
        <v>0</v>
      </c>
      <c r="BL146" s="15" t="s">
        <v>405</v>
      </c>
      <c r="BM146" s="246" t="s">
        <v>1515</v>
      </c>
    </row>
    <row r="147" s="2" customFormat="1">
      <c r="A147" s="36"/>
      <c r="B147" s="37"/>
      <c r="C147" s="38"/>
      <c r="D147" s="248" t="s">
        <v>211</v>
      </c>
      <c r="E147" s="38"/>
      <c r="F147" s="249" t="s">
        <v>1511</v>
      </c>
      <c r="G147" s="38"/>
      <c r="H147" s="38"/>
      <c r="I147" s="152"/>
      <c r="J147" s="38"/>
      <c r="K147" s="38"/>
      <c r="L147" s="42"/>
      <c r="M147" s="250"/>
      <c r="N147" s="251"/>
      <c r="O147" s="89"/>
      <c r="P147" s="89"/>
      <c r="Q147" s="89"/>
      <c r="R147" s="89"/>
      <c r="S147" s="89"/>
      <c r="T147" s="90"/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T147" s="15" t="s">
        <v>211</v>
      </c>
      <c r="AU147" s="15" t="s">
        <v>80</v>
      </c>
    </row>
    <row r="148" s="12" customFormat="1">
      <c r="A148" s="12"/>
      <c r="B148" s="252"/>
      <c r="C148" s="253"/>
      <c r="D148" s="248" t="s">
        <v>213</v>
      </c>
      <c r="E148" s="254" t="s">
        <v>231</v>
      </c>
      <c r="F148" s="255" t="s">
        <v>1512</v>
      </c>
      <c r="G148" s="253"/>
      <c r="H148" s="256">
        <v>33</v>
      </c>
      <c r="I148" s="257"/>
      <c r="J148" s="253"/>
      <c r="K148" s="253"/>
      <c r="L148" s="258"/>
      <c r="M148" s="259"/>
      <c r="N148" s="260"/>
      <c r="O148" s="260"/>
      <c r="P148" s="260"/>
      <c r="Q148" s="260"/>
      <c r="R148" s="260"/>
      <c r="S148" s="260"/>
      <c r="T148" s="261"/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T148" s="262" t="s">
        <v>213</v>
      </c>
      <c r="AU148" s="262" t="s">
        <v>80</v>
      </c>
      <c r="AV148" s="12" t="s">
        <v>95</v>
      </c>
      <c r="AW148" s="12" t="s">
        <v>29</v>
      </c>
      <c r="AX148" s="12" t="s">
        <v>80</v>
      </c>
      <c r="AY148" s="262" t="s">
        <v>203</v>
      </c>
    </row>
    <row r="149" s="2" customFormat="1" ht="16.5" customHeight="1">
      <c r="A149" s="36"/>
      <c r="B149" s="37"/>
      <c r="C149" s="236" t="s">
        <v>275</v>
      </c>
      <c r="D149" s="236" t="s">
        <v>204</v>
      </c>
      <c r="E149" s="237" t="s">
        <v>1516</v>
      </c>
      <c r="F149" s="238" t="s">
        <v>1517</v>
      </c>
      <c r="G149" s="239" t="s">
        <v>325</v>
      </c>
      <c r="H149" s="240">
        <v>40</v>
      </c>
      <c r="I149" s="241"/>
      <c r="J149" s="240">
        <f>ROUND(I149*H149,2)</f>
        <v>0</v>
      </c>
      <c r="K149" s="238" t="s">
        <v>208</v>
      </c>
      <c r="L149" s="42"/>
      <c r="M149" s="242" t="s">
        <v>1</v>
      </c>
      <c r="N149" s="243" t="s">
        <v>37</v>
      </c>
      <c r="O149" s="89"/>
      <c r="P149" s="244">
        <f>O149*H149</f>
        <v>0</v>
      </c>
      <c r="Q149" s="244">
        <v>0</v>
      </c>
      <c r="R149" s="244">
        <f>Q149*H149</f>
        <v>0</v>
      </c>
      <c r="S149" s="244">
        <v>0</v>
      </c>
      <c r="T149" s="245">
        <f>S149*H149</f>
        <v>0</v>
      </c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R149" s="246" t="s">
        <v>405</v>
      </c>
      <c r="AT149" s="246" t="s">
        <v>204</v>
      </c>
      <c r="AU149" s="246" t="s">
        <v>80</v>
      </c>
      <c r="AY149" s="15" t="s">
        <v>203</v>
      </c>
      <c r="BE149" s="247">
        <f>IF(N149="základní",J149,0)</f>
        <v>0</v>
      </c>
      <c r="BF149" s="247">
        <f>IF(N149="snížená",J149,0)</f>
        <v>0</v>
      </c>
      <c r="BG149" s="247">
        <f>IF(N149="zákl. přenesená",J149,0)</f>
        <v>0</v>
      </c>
      <c r="BH149" s="247">
        <f>IF(N149="sníž. přenesená",J149,0)</f>
        <v>0</v>
      </c>
      <c r="BI149" s="247">
        <f>IF(N149="nulová",J149,0)</f>
        <v>0</v>
      </c>
      <c r="BJ149" s="15" t="s">
        <v>80</v>
      </c>
      <c r="BK149" s="247">
        <f>ROUND(I149*H149,2)</f>
        <v>0</v>
      </c>
      <c r="BL149" s="15" t="s">
        <v>405</v>
      </c>
      <c r="BM149" s="246" t="s">
        <v>1518</v>
      </c>
    </row>
    <row r="150" s="2" customFormat="1">
      <c r="A150" s="36"/>
      <c r="B150" s="37"/>
      <c r="C150" s="38"/>
      <c r="D150" s="248" t="s">
        <v>211</v>
      </c>
      <c r="E150" s="38"/>
      <c r="F150" s="249" t="s">
        <v>1519</v>
      </c>
      <c r="G150" s="38"/>
      <c r="H150" s="38"/>
      <c r="I150" s="152"/>
      <c r="J150" s="38"/>
      <c r="K150" s="38"/>
      <c r="L150" s="42"/>
      <c r="M150" s="250"/>
      <c r="N150" s="251"/>
      <c r="O150" s="89"/>
      <c r="P150" s="89"/>
      <c r="Q150" s="89"/>
      <c r="R150" s="89"/>
      <c r="S150" s="89"/>
      <c r="T150" s="90"/>
      <c r="U150" s="36"/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  <c r="AT150" s="15" t="s">
        <v>211</v>
      </c>
      <c r="AU150" s="15" t="s">
        <v>80</v>
      </c>
    </row>
    <row r="151" s="12" customFormat="1">
      <c r="A151" s="12"/>
      <c r="B151" s="252"/>
      <c r="C151" s="253"/>
      <c r="D151" s="248" t="s">
        <v>213</v>
      </c>
      <c r="E151" s="254" t="s">
        <v>237</v>
      </c>
      <c r="F151" s="255" t="s">
        <v>1520</v>
      </c>
      <c r="G151" s="253"/>
      <c r="H151" s="256">
        <v>40</v>
      </c>
      <c r="I151" s="257"/>
      <c r="J151" s="253"/>
      <c r="K151" s="253"/>
      <c r="L151" s="258"/>
      <c r="M151" s="259"/>
      <c r="N151" s="260"/>
      <c r="O151" s="260"/>
      <c r="P151" s="260"/>
      <c r="Q151" s="260"/>
      <c r="R151" s="260"/>
      <c r="S151" s="260"/>
      <c r="T151" s="261"/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T151" s="262" t="s">
        <v>213</v>
      </c>
      <c r="AU151" s="262" t="s">
        <v>80</v>
      </c>
      <c r="AV151" s="12" t="s">
        <v>95</v>
      </c>
      <c r="AW151" s="12" t="s">
        <v>29</v>
      </c>
      <c r="AX151" s="12" t="s">
        <v>80</v>
      </c>
      <c r="AY151" s="262" t="s">
        <v>203</v>
      </c>
    </row>
    <row r="152" s="2" customFormat="1" ht="16.5" customHeight="1">
      <c r="A152" s="36"/>
      <c r="B152" s="37"/>
      <c r="C152" s="236" t="s">
        <v>366</v>
      </c>
      <c r="D152" s="236" t="s">
        <v>204</v>
      </c>
      <c r="E152" s="237" t="s">
        <v>1521</v>
      </c>
      <c r="F152" s="238" t="s">
        <v>1522</v>
      </c>
      <c r="G152" s="239" t="s">
        <v>325</v>
      </c>
      <c r="H152" s="240">
        <v>40</v>
      </c>
      <c r="I152" s="241"/>
      <c r="J152" s="240">
        <f>ROUND(I152*H152,2)</f>
        <v>0</v>
      </c>
      <c r="K152" s="238" t="s">
        <v>208</v>
      </c>
      <c r="L152" s="42"/>
      <c r="M152" s="242" t="s">
        <v>1</v>
      </c>
      <c r="N152" s="243" t="s">
        <v>37</v>
      </c>
      <c r="O152" s="89"/>
      <c r="P152" s="244">
        <f>O152*H152</f>
        <v>0</v>
      </c>
      <c r="Q152" s="244">
        <v>0</v>
      </c>
      <c r="R152" s="244">
        <f>Q152*H152</f>
        <v>0</v>
      </c>
      <c r="S152" s="244">
        <v>0</v>
      </c>
      <c r="T152" s="245">
        <f>S152*H152</f>
        <v>0</v>
      </c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R152" s="246" t="s">
        <v>405</v>
      </c>
      <c r="AT152" s="246" t="s">
        <v>204</v>
      </c>
      <c r="AU152" s="246" t="s">
        <v>80</v>
      </c>
      <c r="AY152" s="15" t="s">
        <v>203</v>
      </c>
      <c r="BE152" s="247">
        <f>IF(N152="základní",J152,0)</f>
        <v>0</v>
      </c>
      <c r="BF152" s="247">
        <f>IF(N152="snížená",J152,0)</f>
        <v>0</v>
      </c>
      <c r="BG152" s="247">
        <f>IF(N152="zákl. přenesená",J152,0)</f>
        <v>0</v>
      </c>
      <c r="BH152" s="247">
        <f>IF(N152="sníž. přenesená",J152,0)</f>
        <v>0</v>
      </c>
      <c r="BI152" s="247">
        <f>IF(N152="nulová",J152,0)</f>
        <v>0</v>
      </c>
      <c r="BJ152" s="15" t="s">
        <v>80</v>
      </c>
      <c r="BK152" s="247">
        <f>ROUND(I152*H152,2)</f>
        <v>0</v>
      </c>
      <c r="BL152" s="15" t="s">
        <v>405</v>
      </c>
      <c r="BM152" s="246" t="s">
        <v>1523</v>
      </c>
    </row>
    <row r="153" s="2" customFormat="1">
      <c r="A153" s="36"/>
      <c r="B153" s="37"/>
      <c r="C153" s="38"/>
      <c r="D153" s="248" t="s">
        <v>211</v>
      </c>
      <c r="E153" s="38"/>
      <c r="F153" s="249" t="s">
        <v>1524</v>
      </c>
      <c r="G153" s="38"/>
      <c r="H153" s="38"/>
      <c r="I153" s="152"/>
      <c r="J153" s="38"/>
      <c r="K153" s="38"/>
      <c r="L153" s="42"/>
      <c r="M153" s="250"/>
      <c r="N153" s="251"/>
      <c r="O153" s="89"/>
      <c r="P153" s="89"/>
      <c r="Q153" s="89"/>
      <c r="R153" s="89"/>
      <c r="S153" s="89"/>
      <c r="T153" s="90"/>
      <c r="U153" s="36"/>
      <c r="V153" s="36"/>
      <c r="W153" s="36"/>
      <c r="X153" s="36"/>
      <c r="Y153" s="36"/>
      <c r="Z153" s="36"/>
      <c r="AA153" s="36"/>
      <c r="AB153" s="36"/>
      <c r="AC153" s="36"/>
      <c r="AD153" s="36"/>
      <c r="AE153" s="36"/>
      <c r="AT153" s="15" t="s">
        <v>211</v>
      </c>
      <c r="AU153" s="15" t="s">
        <v>80</v>
      </c>
    </row>
    <row r="154" s="12" customFormat="1">
      <c r="A154" s="12"/>
      <c r="B154" s="252"/>
      <c r="C154" s="253"/>
      <c r="D154" s="248" t="s">
        <v>213</v>
      </c>
      <c r="E154" s="254" t="s">
        <v>220</v>
      </c>
      <c r="F154" s="255" t="s">
        <v>1525</v>
      </c>
      <c r="G154" s="253"/>
      <c r="H154" s="256">
        <v>40</v>
      </c>
      <c r="I154" s="257"/>
      <c r="J154" s="253"/>
      <c r="K154" s="253"/>
      <c r="L154" s="258"/>
      <c r="M154" s="259"/>
      <c r="N154" s="260"/>
      <c r="O154" s="260"/>
      <c r="P154" s="260"/>
      <c r="Q154" s="260"/>
      <c r="R154" s="260"/>
      <c r="S154" s="260"/>
      <c r="T154" s="261"/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T154" s="262" t="s">
        <v>213</v>
      </c>
      <c r="AU154" s="262" t="s">
        <v>80</v>
      </c>
      <c r="AV154" s="12" t="s">
        <v>95</v>
      </c>
      <c r="AW154" s="12" t="s">
        <v>29</v>
      </c>
      <c r="AX154" s="12" t="s">
        <v>80</v>
      </c>
      <c r="AY154" s="262" t="s">
        <v>203</v>
      </c>
    </row>
    <row r="155" s="2" customFormat="1" ht="16.5" customHeight="1">
      <c r="A155" s="36"/>
      <c r="B155" s="37"/>
      <c r="C155" s="236" t="s">
        <v>371</v>
      </c>
      <c r="D155" s="236" t="s">
        <v>204</v>
      </c>
      <c r="E155" s="237" t="s">
        <v>1526</v>
      </c>
      <c r="F155" s="238" t="s">
        <v>1527</v>
      </c>
      <c r="G155" s="239" t="s">
        <v>325</v>
      </c>
      <c r="H155" s="240">
        <v>40</v>
      </c>
      <c r="I155" s="241"/>
      <c r="J155" s="240">
        <f>ROUND(I155*H155,2)</f>
        <v>0</v>
      </c>
      <c r="K155" s="238" t="s">
        <v>208</v>
      </c>
      <c r="L155" s="42"/>
      <c r="M155" s="242" t="s">
        <v>1</v>
      </c>
      <c r="N155" s="243" t="s">
        <v>37</v>
      </c>
      <c r="O155" s="89"/>
      <c r="P155" s="244">
        <f>O155*H155</f>
        <v>0</v>
      </c>
      <c r="Q155" s="244">
        <v>0</v>
      </c>
      <c r="R155" s="244">
        <f>Q155*H155</f>
        <v>0</v>
      </c>
      <c r="S155" s="244">
        <v>0</v>
      </c>
      <c r="T155" s="245">
        <f>S155*H155</f>
        <v>0</v>
      </c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R155" s="246" t="s">
        <v>405</v>
      </c>
      <c r="AT155" s="246" t="s">
        <v>204</v>
      </c>
      <c r="AU155" s="246" t="s">
        <v>80</v>
      </c>
      <c r="AY155" s="15" t="s">
        <v>203</v>
      </c>
      <c r="BE155" s="247">
        <f>IF(N155="základní",J155,0)</f>
        <v>0</v>
      </c>
      <c r="BF155" s="247">
        <f>IF(N155="snížená",J155,0)</f>
        <v>0</v>
      </c>
      <c r="BG155" s="247">
        <f>IF(N155="zákl. přenesená",J155,0)</f>
        <v>0</v>
      </c>
      <c r="BH155" s="247">
        <f>IF(N155="sníž. přenesená",J155,0)</f>
        <v>0</v>
      </c>
      <c r="BI155" s="247">
        <f>IF(N155="nulová",J155,0)</f>
        <v>0</v>
      </c>
      <c r="BJ155" s="15" t="s">
        <v>80</v>
      </c>
      <c r="BK155" s="247">
        <f>ROUND(I155*H155,2)</f>
        <v>0</v>
      </c>
      <c r="BL155" s="15" t="s">
        <v>405</v>
      </c>
      <c r="BM155" s="246" t="s">
        <v>1528</v>
      </c>
    </row>
    <row r="156" s="2" customFormat="1">
      <c r="A156" s="36"/>
      <c r="B156" s="37"/>
      <c r="C156" s="38"/>
      <c r="D156" s="248" t="s">
        <v>211</v>
      </c>
      <c r="E156" s="38"/>
      <c r="F156" s="249" t="s">
        <v>1529</v>
      </c>
      <c r="G156" s="38"/>
      <c r="H156" s="38"/>
      <c r="I156" s="152"/>
      <c r="J156" s="38"/>
      <c r="K156" s="38"/>
      <c r="L156" s="42"/>
      <c r="M156" s="250"/>
      <c r="N156" s="251"/>
      <c r="O156" s="89"/>
      <c r="P156" s="89"/>
      <c r="Q156" s="89"/>
      <c r="R156" s="89"/>
      <c r="S156" s="89"/>
      <c r="T156" s="90"/>
      <c r="U156" s="36"/>
      <c r="V156" s="36"/>
      <c r="W156" s="36"/>
      <c r="X156" s="36"/>
      <c r="Y156" s="36"/>
      <c r="Z156" s="36"/>
      <c r="AA156" s="36"/>
      <c r="AB156" s="36"/>
      <c r="AC156" s="36"/>
      <c r="AD156" s="36"/>
      <c r="AE156" s="36"/>
      <c r="AT156" s="15" t="s">
        <v>211</v>
      </c>
      <c r="AU156" s="15" t="s">
        <v>80</v>
      </c>
    </row>
    <row r="157" s="12" customFormat="1">
      <c r="A157" s="12"/>
      <c r="B157" s="252"/>
      <c r="C157" s="253"/>
      <c r="D157" s="248" t="s">
        <v>213</v>
      </c>
      <c r="E157" s="254" t="s">
        <v>244</v>
      </c>
      <c r="F157" s="255" t="s">
        <v>1530</v>
      </c>
      <c r="G157" s="253"/>
      <c r="H157" s="256">
        <v>40</v>
      </c>
      <c r="I157" s="257"/>
      <c r="J157" s="253"/>
      <c r="K157" s="253"/>
      <c r="L157" s="258"/>
      <c r="M157" s="259"/>
      <c r="N157" s="260"/>
      <c r="O157" s="260"/>
      <c r="P157" s="260"/>
      <c r="Q157" s="260"/>
      <c r="R157" s="260"/>
      <c r="S157" s="260"/>
      <c r="T157" s="261"/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T157" s="262" t="s">
        <v>213</v>
      </c>
      <c r="AU157" s="262" t="s">
        <v>80</v>
      </c>
      <c r="AV157" s="12" t="s">
        <v>95</v>
      </c>
      <c r="AW157" s="12" t="s">
        <v>29</v>
      </c>
      <c r="AX157" s="12" t="s">
        <v>80</v>
      </c>
      <c r="AY157" s="262" t="s">
        <v>203</v>
      </c>
    </row>
    <row r="158" s="2" customFormat="1" ht="16.5" customHeight="1">
      <c r="A158" s="36"/>
      <c r="B158" s="37"/>
      <c r="C158" s="236" t="s">
        <v>377</v>
      </c>
      <c r="D158" s="236" t="s">
        <v>204</v>
      </c>
      <c r="E158" s="237" t="s">
        <v>1531</v>
      </c>
      <c r="F158" s="238" t="s">
        <v>1532</v>
      </c>
      <c r="G158" s="239" t="s">
        <v>224</v>
      </c>
      <c r="H158" s="240">
        <v>2</v>
      </c>
      <c r="I158" s="241"/>
      <c r="J158" s="240">
        <f>ROUND(I158*H158,2)</f>
        <v>0</v>
      </c>
      <c r="K158" s="238" t="s">
        <v>208</v>
      </c>
      <c r="L158" s="42"/>
      <c r="M158" s="242" t="s">
        <v>1</v>
      </c>
      <c r="N158" s="243" t="s">
        <v>37</v>
      </c>
      <c r="O158" s="89"/>
      <c r="P158" s="244">
        <f>O158*H158</f>
        <v>0</v>
      </c>
      <c r="Q158" s="244">
        <v>0</v>
      </c>
      <c r="R158" s="244">
        <f>Q158*H158</f>
        <v>0</v>
      </c>
      <c r="S158" s="244">
        <v>0</v>
      </c>
      <c r="T158" s="245">
        <f>S158*H158</f>
        <v>0</v>
      </c>
      <c r="U158" s="36"/>
      <c r="V158" s="36"/>
      <c r="W158" s="36"/>
      <c r="X158" s="36"/>
      <c r="Y158" s="36"/>
      <c r="Z158" s="36"/>
      <c r="AA158" s="36"/>
      <c r="AB158" s="36"/>
      <c r="AC158" s="36"/>
      <c r="AD158" s="36"/>
      <c r="AE158" s="36"/>
      <c r="AR158" s="246" t="s">
        <v>405</v>
      </c>
      <c r="AT158" s="246" t="s">
        <v>204</v>
      </c>
      <c r="AU158" s="246" t="s">
        <v>80</v>
      </c>
      <c r="AY158" s="15" t="s">
        <v>203</v>
      </c>
      <c r="BE158" s="247">
        <f>IF(N158="základní",J158,0)</f>
        <v>0</v>
      </c>
      <c r="BF158" s="247">
        <f>IF(N158="snížená",J158,0)</f>
        <v>0</v>
      </c>
      <c r="BG158" s="247">
        <f>IF(N158="zákl. přenesená",J158,0)</f>
        <v>0</v>
      </c>
      <c r="BH158" s="247">
        <f>IF(N158="sníž. přenesená",J158,0)</f>
        <v>0</v>
      </c>
      <c r="BI158" s="247">
        <f>IF(N158="nulová",J158,0)</f>
        <v>0</v>
      </c>
      <c r="BJ158" s="15" t="s">
        <v>80</v>
      </c>
      <c r="BK158" s="247">
        <f>ROUND(I158*H158,2)</f>
        <v>0</v>
      </c>
      <c r="BL158" s="15" t="s">
        <v>405</v>
      </c>
      <c r="BM158" s="246" t="s">
        <v>1533</v>
      </c>
    </row>
    <row r="159" s="2" customFormat="1">
      <c r="A159" s="36"/>
      <c r="B159" s="37"/>
      <c r="C159" s="38"/>
      <c r="D159" s="248" t="s">
        <v>211</v>
      </c>
      <c r="E159" s="38"/>
      <c r="F159" s="249" t="s">
        <v>1534</v>
      </c>
      <c r="G159" s="38"/>
      <c r="H159" s="38"/>
      <c r="I159" s="152"/>
      <c r="J159" s="38"/>
      <c r="K159" s="38"/>
      <c r="L159" s="42"/>
      <c r="M159" s="250"/>
      <c r="N159" s="251"/>
      <c r="O159" s="89"/>
      <c r="P159" s="89"/>
      <c r="Q159" s="89"/>
      <c r="R159" s="89"/>
      <c r="S159" s="89"/>
      <c r="T159" s="90"/>
      <c r="U159" s="36"/>
      <c r="V159" s="36"/>
      <c r="W159" s="36"/>
      <c r="X159" s="36"/>
      <c r="Y159" s="36"/>
      <c r="Z159" s="36"/>
      <c r="AA159" s="36"/>
      <c r="AB159" s="36"/>
      <c r="AC159" s="36"/>
      <c r="AD159" s="36"/>
      <c r="AE159" s="36"/>
      <c r="AT159" s="15" t="s">
        <v>211</v>
      </c>
      <c r="AU159" s="15" t="s">
        <v>80</v>
      </c>
    </row>
    <row r="160" s="12" customFormat="1">
      <c r="A160" s="12"/>
      <c r="B160" s="252"/>
      <c r="C160" s="253"/>
      <c r="D160" s="248" t="s">
        <v>213</v>
      </c>
      <c r="E160" s="254" t="s">
        <v>250</v>
      </c>
      <c r="F160" s="255" t="s">
        <v>95</v>
      </c>
      <c r="G160" s="253"/>
      <c r="H160" s="256">
        <v>2</v>
      </c>
      <c r="I160" s="257"/>
      <c r="J160" s="253"/>
      <c r="K160" s="253"/>
      <c r="L160" s="258"/>
      <c r="M160" s="259"/>
      <c r="N160" s="260"/>
      <c r="O160" s="260"/>
      <c r="P160" s="260"/>
      <c r="Q160" s="260"/>
      <c r="R160" s="260"/>
      <c r="S160" s="260"/>
      <c r="T160" s="261"/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T160" s="262" t="s">
        <v>213</v>
      </c>
      <c r="AU160" s="262" t="s">
        <v>80</v>
      </c>
      <c r="AV160" s="12" t="s">
        <v>95</v>
      </c>
      <c r="AW160" s="12" t="s">
        <v>29</v>
      </c>
      <c r="AX160" s="12" t="s">
        <v>80</v>
      </c>
      <c r="AY160" s="262" t="s">
        <v>203</v>
      </c>
    </row>
    <row r="161" s="2" customFormat="1" ht="16.5" customHeight="1">
      <c r="A161" s="36"/>
      <c r="B161" s="37"/>
      <c r="C161" s="236" t="s">
        <v>387</v>
      </c>
      <c r="D161" s="236" t="s">
        <v>204</v>
      </c>
      <c r="E161" s="237" t="s">
        <v>1535</v>
      </c>
      <c r="F161" s="238" t="s">
        <v>1536</v>
      </c>
      <c r="G161" s="239" t="s">
        <v>325</v>
      </c>
      <c r="H161" s="240">
        <v>71</v>
      </c>
      <c r="I161" s="241"/>
      <c r="J161" s="240">
        <f>ROUND(I161*H161,2)</f>
        <v>0</v>
      </c>
      <c r="K161" s="238" t="s">
        <v>208</v>
      </c>
      <c r="L161" s="42"/>
      <c r="M161" s="242" t="s">
        <v>1</v>
      </c>
      <c r="N161" s="243" t="s">
        <v>37</v>
      </c>
      <c r="O161" s="89"/>
      <c r="P161" s="244">
        <f>O161*H161</f>
        <v>0</v>
      </c>
      <c r="Q161" s="244">
        <v>0</v>
      </c>
      <c r="R161" s="244">
        <f>Q161*H161</f>
        <v>0</v>
      </c>
      <c r="S161" s="244">
        <v>0</v>
      </c>
      <c r="T161" s="245">
        <f>S161*H161</f>
        <v>0</v>
      </c>
      <c r="U161" s="36"/>
      <c r="V161" s="36"/>
      <c r="W161" s="36"/>
      <c r="X161" s="36"/>
      <c r="Y161" s="36"/>
      <c r="Z161" s="36"/>
      <c r="AA161" s="36"/>
      <c r="AB161" s="36"/>
      <c r="AC161" s="36"/>
      <c r="AD161" s="36"/>
      <c r="AE161" s="36"/>
      <c r="AR161" s="246" t="s">
        <v>405</v>
      </c>
      <c r="AT161" s="246" t="s">
        <v>204</v>
      </c>
      <c r="AU161" s="246" t="s">
        <v>80</v>
      </c>
      <c r="AY161" s="15" t="s">
        <v>203</v>
      </c>
      <c r="BE161" s="247">
        <f>IF(N161="základní",J161,0)</f>
        <v>0</v>
      </c>
      <c r="BF161" s="247">
        <f>IF(N161="snížená",J161,0)</f>
        <v>0</v>
      </c>
      <c r="BG161" s="247">
        <f>IF(N161="zákl. přenesená",J161,0)</f>
        <v>0</v>
      </c>
      <c r="BH161" s="247">
        <f>IF(N161="sníž. přenesená",J161,0)</f>
        <v>0</v>
      </c>
      <c r="BI161" s="247">
        <f>IF(N161="nulová",J161,0)</f>
        <v>0</v>
      </c>
      <c r="BJ161" s="15" t="s">
        <v>80</v>
      </c>
      <c r="BK161" s="247">
        <f>ROUND(I161*H161,2)</f>
        <v>0</v>
      </c>
      <c r="BL161" s="15" t="s">
        <v>405</v>
      </c>
      <c r="BM161" s="246" t="s">
        <v>1537</v>
      </c>
    </row>
    <row r="162" s="2" customFormat="1">
      <c r="A162" s="36"/>
      <c r="B162" s="37"/>
      <c r="C162" s="38"/>
      <c r="D162" s="248" t="s">
        <v>211</v>
      </c>
      <c r="E162" s="38"/>
      <c r="F162" s="249" t="s">
        <v>1538</v>
      </c>
      <c r="G162" s="38"/>
      <c r="H162" s="38"/>
      <c r="I162" s="152"/>
      <c r="J162" s="38"/>
      <c r="K162" s="38"/>
      <c r="L162" s="42"/>
      <c r="M162" s="250"/>
      <c r="N162" s="251"/>
      <c r="O162" s="89"/>
      <c r="P162" s="89"/>
      <c r="Q162" s="89"/>
      <c r="R162" s="89"/>
      <c r="S162" s="89"/>
      <c r="T162" s="90"/>
      <c r="U162" s="36"/>
      <c r="V162" s="36"/>
      <c r="W162" s="36"/>
      <c r="X162" s="36"/>
      <c r="Y162" s="36"/>
      <c r="Z162" s="36"/>
      <c r="AA162" s="36"/>
      <c r="AB162" s="36"/>
      <c r="AC162" s="36"/>
      <c r="AD162" s="36"/>
      <c r="AE162" s="36"/>
      <c r="AT162" s="15" t="s">
        <v>211</v>
      </c>
      <c r="AU162" s="15" t="s">
        <v>80</v>
      </c>
    </row>
    <row r="163" s="12" customFormat="1">
      <c r="A163" s="12"/>
      <c r="B163" s="252"/>
      <c r="C163" s="253"/>
      <c r="D163" s="248" t="s">
        <v>213</v>
      </c>
      <c r="E163" s="254" t="s">
        <v>214</v>
      </c>
      <c r="F163" s="255" t="s">
        <v>1539</v>
      </c>
      <c r="G163" s="253"/>
      <c r="H163" s="256">
        <v>71</v>
      </c>
      <c r="I163" s="257"/>
      <c r="J163" s="253"/>
      <c r="K163" s="253"/>
      <c r="L163" s="258"/>
      <c r="M163" s="259"/>
      <c r="N163" s="260"/>
      <c r="O163" s="260"/>
      <c r="P163" s="260"/>
      <c r="Q163" s="260"/>
      <c r="R163" s="260"/>
      <c r="S163" s="260"/>
      <c r="T163" s="261"/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T163" s="262" t="s">
        <v>213</v>
      </c>
      <c r="AU163" s="262" t="s">
        <v>80</v>
      </c>
      <c r="AV163" s="12" t="s">
        <v>95</v>
      </c>
      <c r="AW163" s="12" t="s">
        <v>29</v>
      </c>
      <c r="AX163" s="12" t="s">
        <v>80</v>
      </c>
      <c r="AY163" s="262" t="s">
        <v>203</v>
      </c>
    </row>
    <row r="164" s="2" customFormat="1" ht="16.5" customHeight="1">
      <c r="A164" s="36"/>
      <c r="B164" s="37"/>
      <c r="C164" s="236" t="s">
        <v>393</v>
      </c>
      <c r="D164" s="236" t="s">
        <v>204</v>
      </c>
      <c r="E164" s="237" t="s">
        <v>1540</v>
      </c>
      <c r="F164" s="238" t="s">
        <v>1541</v>
      </c>
      <c r="G164" s="239" t="s">
        <v>224</v>
      </c>
      <c r="H164" s="240">
        <v>1</v>
      </c>
      <c r="I164" s="241"/>
      <c r="J164" s="240">
        <f>ROUND(I164*H164,2)</f>
        <v>0</v>
      </c>
      <c r="K164" s="238" t="s">
        <v>208</v>
      </c>
      <c r="L164" s="42"/>
      <c r="M164" s="242" t="s">
        <v>1</v>
      </c>
      <c r="N164" s="243" t="s">
        <v>37</v>
      </c>
      <c r="O164" s="89"/>
      <c r="P164" s="244">
        <f>O164*H164</f>
        <v>0</v>
      </c>
      <c r="Q164" s="244">
        <v>0</v>
      </c>
      <c r="R164" s="244">
        <f>Q164*H164</f>
        <v>0</v>
      </c>
      <c r="S164" s="244">
        <v>0</v>
      </c>
      <c r="T164" s="245">
        <f>S164*H164</f>
        <v>0</v>
      </c>
      <c r="U164" s="36"/>
      <c r="V164" s="36"/>
      <c r="W164" s="36"/>
      <c r="X164" s="36"/>
      <c r="Y164" s="36"/>
      <c r="Z164" s="36"/>
      <c r="AA164" s="36"/>
      <c r="AB164" s="36"/>
      <c r="AC164" s="36"/>
      <c r="AD164" s="36"/>
      <c r="AE164" s="36"/>
      <c r="AR164" s="246" t="s">
        <v>405</v>
      </c>
      <c r="AT164" s="246" t="s">
        <v>204</v>
      </c>
      <c r="AU164" s="246" t="s">
        <v>80</v>
      </c>
      <c r="AY164" s="15" t="s">
        <v>203</v>
      </c>
      <c r="BE164" s="247">
        <f>IF(N164="základní",J164,0)</f>
        <v>0</v>
      </c>
      <c r="BF164" s="247">
        <f>IF(N164="snížená",J164,0)</f>
        <v>0</v>
      </c>
      <c r="BG164" s="247">
        <f>IF(N164="zákl. přenesená",J164,0)</f>
        <v>0</v>
      </c>
      <c r="BH164" s="247">
        <f>IF(N164="sníž. přenesená",J164,0)</f>
        <v>0</v>
      </c>
      <c r="BI164" s="247">
        <f>IF(N164="nulová",J164,0)</f>
        <v>0</v>
      </c>
      <c r="BJ164" s="15" t="s">
        <v>80</v>
      </c>
      <c r="BK164" s="247">
        <f>ROUND(I164*H164,2)</f>
        <v>0</v>
      </c>
      <c r="BL164" s="15" t="s">
        <v>405</v>
      </c>
      <c r="BM164" s="246" t="s">
        <v>1542</v>
      </c>
    </row>
    <row r="165" s="2" customFormat="1">
      <c r="A165" s="36"/>
      <c r="B165" s="37"/>
      <c r="C165" s="38"/>
      <c r="D165" s="248" t="s">
        <v>211</v>
      </c>
      <c r="E165" s="38"/>
      <c r="F165" s="249" t="s">
        <v>1543</v>
      </c>
      <c r="G165" s="38"/>
      <c r="H165" s="38"/>
      <c r="I165" s="152"/>
      <c r="J165" s="38"/>
      <c r="K165" s="38"/>
      <c r="L165" s="42"/>
      <c r="M165" s="250"/>
      <c r="N165" s="251"/>
      <c r="O165" s="89"/>
      <c r="P165" s="89"/>
      <c r="Q165" s="89"/>
      <c r="R165" s="89"/>
      <c r="S165" s="89"/>
      <c r="T165" s="90"/>
      <c r="U165" s="36"/>
      <c r="V165" s="36"/>
      <c r="W165" s="36"/>
      <c r="X165" s="36"/>
      <c r="Y165" s="36"/>
      <c r="Z165" s="36"/>
      <c r="AA165" s="36"/>
      <c r="AB165" s="36"/>
      <c r="AC165" s="36"/>
      <c r="AD165" s="36"/>
      <c r="AE165" s="36"/>
      <c r="AT165" s="15" t="s">
        <v>211</v>
      </c>
      <c r="AU165" s="15" t="s">
        <v>80</v>
      </c>
    </row>
    <row r="166" s="12" customFormat="1">
      <c r="A166" s="12"/>
      <c r="B166" s="252"/>
      <c r="C166" s="253"/>
      <c r="D166" s="248" t="s">
        <v>213</v>
      </c>
      <c r="E166" s="254" t="s">
        <v>345</v>
      </c>
      <c r="F166" s="255" t="s">
        <v>1544</v>
      </c>
      <c r="G166" s="253"/>
      <c r="H166" s="256">
        <v>1</v>
      </c>
      <c r="I166" s="257"/>
      <c r="J166" s="253"/>
      <c r="K166" s="253"/>
      <c r="L166" s="258"/>
      <c r="M166" s="259"/>
      <c r="N166" s="260"/>
      <c r="O166" s="260"/>
      <c r="P166" s="260"/>
      <c r="Q166" s="260"/>
      <c r="R166" s="260"/>
      <c r="S166" s="260"/>
      <c r="T166" s="261"/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T166" s="262" t="s">
        <v>213</v>
      </c>
      <c r="AU166" s="262" t="s">
        <v>80</v>
      </c>
      <c r="AV166" s="12" t="s">
        <v>95</v>
      </c>
      <c r="AW166" s="12" t="s">
        <v>29</v>
      </c>
      <c r="AX166" s="12" t="s">
        <v>80</v>
      </c>
      <c r="AY166" s="262" t="s">
        <v>203</v>
      </c>
    </row>
    <row r="167" s="2" customFormat="1" ht="16.5" customHeight="1">
      <c r="A167" s="36"/>
      <c r="B167" s="37"/>
      <c r="C167" s="236" t="s">
        <v>8</v>
      </c>
      <c r="D167" s="236" t="s">
        <v>204</v>
      </c>
      <c r="E167" s="237" t="s">
        <v>1545</v>
      </c>
      <c r="F167" s="238" t="s">
        <v>1546</v>
      </c>
      <c r="G167" s="239" t="s">
        <v>224</v>
      </c>
      <c r="H167" s="240">
        <v>1</v>
      </c>
      <c r="I167" s="241"/>
      <c r="J167" s="240">
        <f>ROUND(I167*H167,2)</f>
        <v>0</v>
      </c>
      <c r="K167" s="238" t="s">
        <v>208</v>
      </c>
      <c r="L167" s="42"/>
      <c r="M167" s="242" t="s">
        <v>1</v>
      </c>
      <c r="N167" s="243" t="s">
        <v>37</v>
      </c>
      <c r="O167" s="89"/>
      <c r="P167" s="244">
        <f>O167*H167</f>
        <v>0</v>
      </c>
      <c r="Q167" s="244">
        <v>0</v>
      </c>
      <c r="R167" s="244">
        <f>Q167*H167</f>
        <v>0</v>
      </c>
      <c r="S167" s="244">
        <v>0</v>
      </c>
      <c r="T167" s="245">
        <f>S167*H167</f>
        <v>0</v>
      </c>
      <c r="U167" s="36"/>
      <c r="V167" s="36"/>
      <c r="W167" s="36"/>
      <c r="X167" s="36"/>
      <c r="Y167" s="36"/>
      <c r="Z167" s="36"/>
      <c r="AA167" s="36"/>
      <c r="AB167" s="36"/>
      <c r="AC167" s="36"/>
      <c r="AD167" s="36"/>
      <c r="AE167" s="36"/>
      <c r="AR167" s="246" t="s">
        <v>405</v>
      </c>
      <c r="AT167" s="246" t="s">
        <v>204</v>
      </c>
      <c r="AU167" s="246" t="s">
        <v>80</v>
      </c>
      <c r="AY167" s="15" t="s">
        <v>203</v>
      </c>
      <c r="BE167" s="247">
        <f>IF(N167="základní",J167,0)</f>
        <v>0</v>
      </c>
      <c r="BF167" s="247">
        <f>IF(N167="snížená",J167,0)</f>
        <v>0</v>
      </c>
      <c r="BG167" s="247">
        <f>IF(N167="zákl. přenesená",J167,0)</f>
        <v>0</v>
      </c>
      <c r="BH167" s="247">
        <f>IF(N167="sníž. přenesená",J167,0)</f>
        <v>0</v>
      </c>
      <c r="BI167" s="247">
        <f>IF(N167="nulová",J167,0)</f>
        <v>0</v>
      </c>
      <c r="BJ167" s="15" t="s">
        <v>80</v>
      </c>
      <c r="BK167" s="247">
        <f>ROUND(I167*H167,2)</f>
        <v>0</v>
      </c>
      <c r="BL167" s="15" t="s">
        <v>405</v>
      </c>
      <c r="BM167" s="246" t="s">
        <v>1547</v>
      </c>
    </row>
    <row r="168" s="2" customFormat="1">
      <c r="A168" s="36"/>
      <c r="B168" s="37"/>
      <c r="C168" s="38"/>
      <c r="D168" s="248" t="s">
        <v>211</v>
      </c>
      <c r="E168" s="38"/>
      <c r="F168" s="249" t="s">
        <v>1548</v>
      </c>
      <c r="G168" s="38"/>
      <c r="H168" s="38"/>
      <c r="I168" s="152"/>
      <c r="J168" s="38"/>
      <c r="K168" s="38"/>
      <c r="L168" s="42"/>
      <c r="M168" s="250"/>
      <c r="N168" s="251"/>
      <c r="O168" s="89"/>
      <c r="P168" s="89"/>
      <c r="Q168" s="89"/>
      <c r="R168" s="89"/>
      <c r="S168" s="89"/>
      <c r="T168" s="90"/>
      <c r="U168" s="36"/>
      <c r="V168" s="36"/>
      <c r="W168" s="36"/>
      <c r="X168" s="36"/>
      <c r="Y168" s="36"/>
      <c r="Z168" s="36"/>
      <c r="AA168" s="36"/>
      <c r="AB168" s="36"/>
      <c r="AC168" s="36"/>
      <c r="AD168" s="36"/>
      <c r="AE168" s="36"/>
      <c r="AT168" s="15" t="s">
        <v>211</v>
      </c>
      <c r="AU168" s="15" t="s">
        <v>80</v>
      </c>
    </row>
    <row r="169" s="12" customFormat="1">
      <c r="A169" s="12"/>
      <c r="B169" s="252"/>
      <c r="C169" s="253"/>
      <c r="D169" s="248" t="s">
        <v>213</v>
      </c>
      <c r="E169" s="254" t="s">
        <v>382</v>
      </c>
      <c r="F169" s="255" t="s">
        <v>1549</v>
      </c>
      <c r="G169" s="253"/>
      <c r="H169" s="256">
        <v>1</v>
      </c>
      <c r="I169" s="257"/>
      <c r="J169" s="253"/>
      <c r="K169" s="253"/>
      <c r="L169" s="258"/>
      <c r="M169" s="259"/>
      <c r="N169" s="260"/>
      <c r="O169" s="260"/>
      <c r="P169" s="260"/>
      <c r="Q169" s="260"/>
      <c r="R169" s="260"/>
      <c r="S169" s="260"/>
      <c r="T169" s="261"/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T169" s="262" t="s">
        <v>213</v>
      </c>
      <c r="AU169" s="262" t="s">
        <v>80</v>
      </c>
      <c r="AV169" s="12" t="s">
        <v>95</v>
      </c>
      <c r="AW169" s="12" t="s">
        <v>29</v>
      </c>
      <c r="AX169" s="12" t="s">
        <v>80</v>
      </c>
      <c r="AY169" s="262" t="s">
        <v>203</v>
      </c>
    </row>
    <row r="170" s="2" customFormat="1" ht="16.5" customHeight="1">
      <c r="A170" s="36"/>
      <c r="B170" s="37"/>
      <c r="C170" s="236" t="s">
        <v>405</v>
      </c>
      <c r="D170" s="236" t="s">
        <v>204</v>
      </c>
      <c r="E170" s="237" t="s">
        <v>1550</v>
      </c>
      <c r="F170" s="238" t="s">
        <v>1551</v>
      </c>
      <c r="G170" s="239" t="s">
        <v>224</v>
      </c>
      <c r="H170" s="240">
        <v>1</v>
      </c>
      <c r="I170" s="241"/>
      <c r="J170" s="240">
        <f>ROUND(I170*H170,2)</f>
        <v>0</v>
      </c>
      <c r="K170" s="238" t="s">
        <v>208</v>
      </c>
      <c r="L170" s="42"/>
      <c r="M170" s="242" t="s">
        <v>1</v>
      </c>
      <c r="N170" s="243" t="s">
        <v>37</v>
      </c>
      <c r="O170" s="89"/>
      <c r="P170" s="244">
        <f>O170*H170</f>
        <v>0</v>
      </c>
      <c r="Q170" s="244">
        <v>0</v>
      </c>
      <c r="R170" s="244">
        <f>Q170*H170</f>
        <v>0</v>
      </c>
      <c r="S170" s="244">
        <v>0</v>
      </c>
      <c r="T170" s="245">
        <f>S170*H170</f>
        <v>0</v>
      </c>
      <c r="U170" s="36"/>
      <c r="V170" s="36"/>
      <c r="W170" s="36"/>
      <c r="X170" s="36"/>
      <c r="Y170" s="36"/>
      <c r="Z170" s="36"/>
      <c r="AA170" s="36"/>
      <c r="AB170" s="36"/>
      <c r="AC170" s="36"/>
      <c r="AD170" s="36"/>
      <c r="AE170" s="36"/>
      <c r="AR170" s="246" t="s">
        <v>405</v>
      </c>
      <c r="AT170" s="246" t="s">
        <v>204</v>
      </c>
      <c r="AU170" s="246" t="s">
        <v>80</v>
      </c>
      <c r="AY170" s="15" t="s">
        <v>203</v>
      </c>
      <c r="BE170" s="247">
        <f>IF(N170="základní",J170,0)</f>
        <v>0</v>
      </c>
      <c r="BF170" s="247">
        <f>IF(N170="snížená",J170,0)</f>
        <v>0</v>
      </c>
      <c r="BG170" s="247">
        <f>IF(N170="zákl. přenesená",J170,0)</f>
        <v>0</v>
      </c>
      <c r="BH170" s="247">
        <f>IF(N170="sníž. přenesená",J170,0)</f>
        <v>0</v>
      </c>
      <c r="BI170" s="247">
        <f>IF(N170="nulová",J170,0)</f>
        <v>0</v>
      </c>
      <c r="BJ170" s="15" t="s">
        <v>80</v>
      </c>
      <c r="BK170" s="247">
        <f>ROUND(I170*H170,2)</f>
        <v>0</v>
      </c>
      <c r="BL170" s="15" t="s">
        <v>405</v>
      </c>
      <c r="BM170" s="246" t="s">
        <v>1552</v>
      </c>
    </row>
    <row r="171" s="2" customFormat="1">
      <c r="A171" s="36"/>
      <c r="B171" s="37"/>
      <c r="C171" s="38"/>
      <c r="D171" s="248" t="s">
        <v>211</v>
      </c>
      <c r="E171" s="38"/>
      <c r="F171" s="249" t="s">
        <v>1553</v>
      </c>
      <c r="G171" s="38"/>
      <c r="H171" s="38"/>
      <c r="I171" s="152"/>
      <c r="J171" s="38"/>
      <c r="K171" s="38"/>
      <c r="L171" s="42"/>
      <c r="M171" s="250"/>
      <c r="N171" s="251"/>
      <c r="O171" s="89"/>
      <c r="P171" s="89"/>
      <c r="Q171" s="89"/>
      <c r="R171" s="89"/>
      <c r="S171" s="89"/>
      <c r="T171" s="90"/>
      <c r="U171" s="36"/>
      <c r="V171" s="36"/>
      <c r="W171" s="36"/>
      <c r="X171" s="36"/>
      <c r="Y171" s="36"/>
      <c r="Z171" s="36"/>
      <c r="AA171" s="36"/>
      <c r="AB171" s="36"/>
      <c r="AC171" s="36"/>
      <c r="AD171" s="36"/>
      <c r="AE171" s="36"/>
      <c r="AT171" s="15" t="s">
        <v>211</v>
      </c>
      <c r="AU171" s="15" t="s">
        <v>80</v>
      </c>
    </row>
    <row r="172" s="12" customFormat="1">
      <c r="A172" s="12"/>
      <c r="B172" s="252"/>
      <c r="C172" s="253"/>
      <c r="D172" s="248" t="s">
        <v>213</v>
      </c>
      <c r="E172" s="254" t="s">
        <v>403</v>
      </c>
      <c r="F172" s="255" t="s">
        <v>238</v>
      </c>
      <c r="G172" s="253"/>
      <c r="H172" s="256">
        <v>1</v>
      </c>
      <c r="I172" s="257"/>
      <c r="J172" s="253"/>
      <c r="K172" s="253"/>
      <c r="L172" s="258"/>
      <c r="M172" s="259"/>
      <c r="N172" s="260"/>
      <c r="O172" s="260"/>
      <c r="P172" s="260"/>
      <c r="Q172" s="260"/>
      <c r="R172" s="260"/>
      <c r="S172" s="260"/>
      <c r="T172" s="261"/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T172" s="262" t="s">
        <v>213</v>
      </c>
      <c r="AU172" s="262" t="s">
        <v>80</v>
      </c>
      <c r="AV172" s="12" t="s">
        <v>95</v>
      </c>
      <c r="AW172" s="12" t="s">
        <v>29</v>
      </c>
      <c r="AX172" s="12" t="s">
        <v>80</v>
      </c>
      <c r="AY172" s="262" t="s">
        <v>203</v>
      </c>
    </row>
    <row r="173" s="2" customFormat="1" ht="24" customHeight="1">
      <c r="A173" s="36"/>
      <c r="B173" s="37"/>
      <c r="C173" s="236" t="s">
        <v>412</v>
      </c>
      <c r="D173" s="236" t="s">
        <v>204</v>
      </c>
      <c r="E173" s="237" t="s">
        <v>1554</v>
      </c>
      <c r="F173" s="238" t="s">
        <v>1555</v>
      </c>
      <c r="G173" s="239" t="s">
        <v>224</v>
      </c>
      <c r="H173" s="240">
        <v>1</v>
      </c>
      <c r="I173" s="241"/>
      <c r="J173" s="240">
        <f>ROUND(I173*H173,2)</f>
        <v>0</v>
      </c>
      <c r="K173" s="238" t="s">
        <v>208</v>
      </c>
      <c r="L173" s="42"/>
      <c r="M173" s="242" t="s">
        <v>1</v>
      </c>
      <c r="N173" s="243" t="s">
        <v>37</v>
      </c>
      <c r="O173" s="89"/>
      <c r="P173" s="244">
        <f>O173*H173</f>
        <v>0</v>
      </c>
      <c r="Q173" s="244">
        <v>0</v>
      </c>
      <c r="R173" s="244">
        <f>Q173*H173</f>
        <v>0</v>
      </c>
      <c r="S173" s="244">
        <v>0</v>
      </c>
      <c r="T173" s="245">
        <f>S173*H173</f>
        <v>0</v>
      </c>
      <c r="U173" s="36"/>
      <c r="V173" s="36"/>
      <c r="W173" s="36"/>
      <c r="X173" s="36"/>
      <c r="Y173" s="36"/>
      <c r="Z173" s="36"/>
      <c r="AA173" s="36"/>
      <c r="AB173" s="36"/>
      <c r="AC173" s="36"/>
      <c r="AD173" s="36"/>
      <c r="AE173" s="36"/>
      <c r="AR173" s="246" t="s">
        <v>405</v>
      </c>
      <c r="AT173" s="246" t="s">
        <v>204</v>
      </c>
      <c r="AU173" s="246" t="s">
        <v>80</v>
      </c>
      <c r="AY173" s="15" t="s">
        <v>203</v>
      </c>
      <c r="BE173" s="247">
        <f>IF(N173="základní",J173,0)</f>
        <v>0</v>
      </c>
      <c r="BF173" s="247">
        <f>IF(N173="snížená",J173,0)</f>
        <v>0</v>
      </c>
      <c r="BG173" s="247">
        <f>IF(N173="zákl. přenesená",J173,0)</f>
        <v>0</v>
      </c>
      <c r="BH173" s="247">
        <f>IF(N173="sníž. přenesená",J173,0)</f>
        <v>0</v>
      </c>
      <c r="BI173" s="247">
        <f>IF(N173="nulová",J173,0)</f>
        <v>0</v>
      </c>
      <c r="BJ173" s="15" t="s">
        <v>80</v>
      </c>
      <c r="BK173" s="247">
        <f>ROUND(I173*H173,2)</f>
        <v>0</v>
      </c>
      <c r="BL173" s="15" t="s">
        <v>405</v>
      </c>
      <c r="BM173" s="246" t="s">
        <v>1556</v>
      </c>
    </row>
    <row r="174" s="2" customFormat="1">
      <c r="A174" s="36"/>
      <c r="B174" s="37"/>
      <c r="C174" s="38"/>
      <c r="D174" s="248" t="s">
        <v>211</v>
      </c>
      <c r="E174" s="38"/>
      <c r="F174" s="249" t="s">
        <v>1557</v>
      </c>
      <c r="G174" s="38"/>
      <c r="H174" s="38"/>
      <c r="I174" s="152"/>
      <c r="J174" s="38"/>
      <c r="K174" s="38"/>
      <c r="L174" s="42"/>
      <c r="M174" s="250"/>
      <c r="N174" s="251"/>
      <c r="O174" s="89"/>
      <c r="P174" s="89"/>
      <c r="Q174" s="89"/>
      <c r="R174" s="89"/>
      <c r="S174" s="89"/>
      <c r="T174" s="90"/>
      <c r="U174" s="36"/>
      <c r="V174" s="36"/>
      <c r="W174" s="36"/>
      <c r="X174" s="36"/>
      <c r="Y174" s="36"/>
      <c r="Z174" s="36"/>
      <c r="AA174" s="36"/>
      <c r="AB174" s="36"/>
      <c r="AC174" s="36"/>
      <c r="AD174" s="36"/>
      <c r="AE174" s="36"/>
      <c r="AT174" s="15" t="s">
        <v>211</v>
      </c>
      <c r="AU174" s="15" t="s">
        <v>80</v>
      </c>
    </row>
    <row r="175" s="12" customFormat="1">
      <c r="A175" s="12"/>
      <c r="B175" s="252"/>
      <c r="C175" s="253"/>
      <c r="D175" s="248" t="s">
        <v>213</v>
      </c>
      <c r="E175" s="254" t="s">
        <v>328</v>
      </c>
      <c r="F175" s="255" t="s">
        <v>1558</v>
      </c>
      <c r="G175" s="253"/>
      <c r="H175" s="256">
        <v>1</v>
      </c>
      <c r="I175" s="257"/>
      <c r="J175" s="253"/>
      <c r="K175" s="253"/>
      <c r="L175" s="258"/>
      <c r="M175" s="259"/>
      <c r="N175" s="260"/>
      <c r="O175" s="260"/>
      <c r="P175" s="260"/>
      <c r="Q175" s="260"/>
      <c r="R175" s="260"/>
      <c r="S175" s="260"/>
      <c r="T175" s="261"/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T175" s="262" t="s">
        <v>213</v>
      </c>
      <c r="AU175" s="262" t="s">
        <v>80</v>
      </c>
      <c r="AV175" s="12" t="s">
        <v>95</v>
      </c>
      <c r="AW175" s="12" t="s">
        <v>29</v>
      </c>
      <c r="AX175" s="12" t="s">
        <v>80</v>
      </c>
      <c r="AY175" s="262" t="s">
        <v>203</v>
      </c>
    </row>
    <row r="176" s="2" customFormat="1" ht="16.5" customHeight="1">
      <c r="A176" s="36"/>
      <c r="B176" s="37"/>
      <c r="C176" s="236" t="s">
        <v>419</v>
      </c>
      <c r="D176" s="236" t="s">
        <v>204</v>
      </c>
      <c r="E176" s="237" t="s">
        <v>1559</v>
      </c>
      <c r="F176" s="238" t="s">
        <v>1560</v>
      </c>
      <c r="G176" s="239" t="s">
        <v>224</v>
      </c>
      <c r="H176" s="240">
        <v>1</v>
      </c>
      <c r="I176" s="241"/>
      <c r="J176" s="240">
        <f>ROUND(I176*H176,2)</f>
        <v>0</v>
      </c>
      <c r="K176" s="238" t="s">
        <v>208</v>
      </c>
      <c r="L176" s="42"/>
      <c r="M176" s="242" t="s">
        <v>1</v>
      </c>
      <c r="N176" s="243" t="s">
        <v>37</v>
      </c>
      <c r="O176" s="89"/>
      <c r="P176" s="244">
        <f>O176*H176</f>
        <v>0</v>
      </c>
      <c r="Q176" s="244">
        <v>0</v>
      </c>
      <c r="R176" s="244">
        <f>Q176*H176</f>
        <v>0</v>
      </c>
      <c r="S176" s="244">
        <v>0</v>
      </c>
      <c r="T176" s="245">
        <f>S176*H176</f>
        <v>0</v>
      </c>
      <c r="U176" s="36"/>
      <c r="V176" s="36"/>
      <c r="W176" s="36"/>
      <c r="X176" s="36"/>
      <c r="Y176" s="36"/>
      <c r="Z176" s="36"/>
      <c r="AA176" s="36"/>
      <c r="AB176" s="36"/>
      <c r="AC176" s="36"/>
      <c r="AD176" s="36"/>
      <c r="AE176" s="36"/>
      <c r="AR176" s="246" t="s">
        <v>405</v>
      </c>
      <c r="AT176" s="246" t="s">
        <v>204</v>
      </c>
      <c r="AU176" s="246" t="s">
        <v>80</v>
      </c>
      <c r="AY176" s="15" t="s">
        <v>203</v>
      </c>
      <c r="BE176" s="247">
        <f>IF(N176="základní",J176,0)</f>
        <v>0</v>
      </c>
      <c r="BF176" s="247">
        <f>IF(N176="snížená",J176,0)</f>
        <v>0</v>
      </c>
      <c r="BG176" s="247">
        <f>IF(N176="zákl. přenesená",J176,0)</f>
        <v>0</v>
      </c>
      <c r="BH176" s="247">
        <f>IF(N176="sníž. přenesená",J176,0)</f>
        <v>0</v>
      </c>
      <c r="BI176" s="247">
        <f>IF(N176="nulová",J176,0)</f>
        <v>0</v>
      </c>
      <c r="BJ176" s="15" t="s">
        <v>80</v>
      </c>
      <c r="BK176" s="247">
        <f>ROUND(I176*H176,2)</f>
        <v>0</v>
      </c>
      <c r="BL176" s="15" t="s">
        <v>405</v>
      </c>
      <c r="BM176" s="246" t="s">
        <v>1561</v>
      </c>
    </row>
    <row r="177" s="2" customFormat="1">
      <c r="A177" s="36"/>
      <c r="B177" s="37"/>
      <c r="C177" s="38"/>
      <c r="D177" s="248" t="s">
        <v>211</v>
      </c>
      <c r="E177" s="38"/>
      <c r="F177" s="249" t="s">
        <v>1562</v>
      </c>
      <c r="G177" s="38"/>
      <c r="H177" s="38"/>
      <c r="I177" s="152"/>
      <c r="J177" s="38"/>
      <c r="K177" s="38"/>
      <c r="L177" s="42"/>
      <c r="M177" s="250"/>
      <c r="N177" s="251"/>
      <c r="O177" s="89"/>
      <c r="P177" s="89"/>
      <c r="Q177" s="89"/>
      <c r="R177" s="89"/>
      <c r="S177" s="89"/>
      <c r="T177" s="90"/>
      <c r="U177" s="36"/>
      <c r="V177" s="36"/>
      <c r="W177" s="36"/>
      <c r="X177" s="36"/>
      <c r="Y177" s="36"/>
      <c r="Z177" s="36"/>
      <c r="AA177" s="36"/>
      <c r="AB177" s="36"/>
      <c r="AC177" s="36"/>
      <c r="AD177" s="36"/>
      <c r="AE177" s="36"/>
      <c r="AT177" s="15" t="s">
        <v>211</v>
      </c>
      <c r="AU177" s="15" t="s">
        <v>80</v>
      </c>
    </row>
    <row r="178" s="12" customFormat="1">
      <c r="A178" s="12"/>
      <c r="B178" s="252"/>
      <c r="C178" s="253"/>
      <c r="D178" s="248" t="s">
        <v>213</v>
      </c>
      <c r="E178" s="254" t="s">
        <v>339</v>
      </c>
      <c r="F178" s="255" t="s">
        <v>80</v>
      </c>
      <c r="G178" s="253"/>
      <c r="H178" s="256">
        <v>1</v>
      </c>
      <c r="I178" s="257"/>
      <c r="J178" s="253"/>
      <c r="K178" s="253"/>
      <c r="L178" s="258"/>
      <c r="M178" s="259"/>
      <c r="N178" s="260"/>
      <c r="O178" s="260"/>
      <c r="P178" s="260"/>
      <c r="Q178" s="260"/>
      <c r="R178" s="260"/>
      <c r="S178" s="260"/>
      <c r="T178" s="261"/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T178" s="262" t="s">
        <v>213</v>
      </c>
      <c r="AU178" s="262" t="s">
        <v>80</v>
      </c>
      <c r="AV178" s="12" t="s">
        <v>95</v>
      </c>
      <c r="AW178" s="12" t="s">
        <v>29</v>
      </c>
      <c r="AX178" s="12" t="s">
        <v>80</v>
      </c>
      <c r="AY178" s="262" t="s">
        <v>203</v>
      </c>
    </row>
    <row r="179" s="2" customFormat="1" ht="24" customHeight="1">
      <c r="A179" s="36"/>
      <c r="B179" s="37"/>
      <c r="C179" s="236" t="s">
        <v>425</v>
      </c>
      <c r="D179" s="236" t="s">
        <v>204</v>
      </c>
      <c r="E179" s="237" t="s">
        <v>1563</v>
      </c>
      <c r="F179" s="238" t="s">
        <v>1564</v>
      </c>
      <c r="G179" s="239" t="s">
        <v>224</v>
      </c>
      <c r="H179" s="240">
        <v>1</v>
      </c>
      <c r="I179" s="241"/>
      <c r="J179" s="240">
        <f>ROUND(I179*H179,2)</f>
        <v>0</v>
      </c>
      <c r="K179" s="238" t="s">
        <v>208</v>
      </c>
      <c r="L179" s="42"/>
      <c r="M179" s="242" t="s">
        <v>1</v>
      </c>
      <c r="N179" s="243" t="s">
        <v>37</v>
      </c>
      <c r="O179" s="89"/>
      <c r="P179" s="244">
        <f>O179*H179</f>
        <v>0</v>
      </c>
      <c r="Q179" s="244">
        <v>0</v>
      </c>
      <c r="R179" s="244">
        <f>Q179*H179</f>
        <v>0</v>
      </c>
      <c r="S179" s="244">
        <v>0</v>
      </c>
      <c r="T179" s="245">
        <f>S179*H179</f>
        <v>0</v>
      </c>
      <c r="U179" s="36"/>
      <c r="V179" s="36"/>
      <c r="W179" s="36"/>
      <c r="X179" s="36"/>
      <c r="Y179" s="36"/>
      <c r="Z179" s="36"/>
      <c r="AA179" s="36"/>
      <c r="AB179" s="36"/>
      <c r="AC179" s="36"/>
      <c r="AD179" s="36"/>
      <c r="AE179" s="36"/>
      <c r="AR179" s="246" t="s">
        <v>405</v>
      </c>
      <c r="AT179" s="246" t="s">
        <v>204</v>
      </c>
      <c r="AU179" s="246" t="s">
        <v>80</v>
      </c>
      <c r="AY179" s="15" t="s">
        <v>203</v>
      </c>
      <c r="BE179" s="247">
        <f>IF(N179="základní",J179,0)</f>
        <v>0</v>
      </c>
      <c r="BF179" s="247">
        <f>IF(N179="snížená",J179,0)</f>
        <v>0</v>
      </c>
      <c r="BG179" s="247">
        <f>IF(N179="zákl. přenesená",J179,0)</f>
        <v>0</v>
      </c>
      <c r="BH179" s="247">
        <f>IF(N179="sníž. přenesená",J179,0)</f>
        <v>0</v>
      </c>
      <c r="BI179" s="247">
        <f>IF(N179="nulová",J179,0)</f>
        <v>0</v>
      </c>
      <c r="BJ179" s="15" t="s">
        <v>80</v>
      </c>
      <c r="BK179" s="247">
        <f>ROUND(I179*H179,2)</f>
        <v>0</v>
      </c>
      <c r="BL179" s="15" t="s">
        <v>405</v>
      </c>
      <c r="BM179" s="246" t="s">
        <v>1565</v>
      </c>
    </row>
    <row r="180" s="2" customFormat="1">
      <c r="A180" s="36"/>
      <c r="B180" s="37"/>
      <c r="C180" s="38"/>
      <c r="D180" s="248" t="s">
        <v>211</v>
      </c>
      <c r="E180" s="38"/>
      <c r="F180" s="249" t="s">
        <v>1566</v>
      </c>
      <c r="G180" s="38"/>
      <c r="H180" s="38"/>
      <c r="I180" s="152"/>
      <c r="J180" s="38"/>
      <c r="K180" s="38"/>
      <c r="L180" s="42"/>
      <c r="M180" s="250"/>
      <c r="N180" s="251"/>
      <c r="O180" s="89"/>
      <c r="P180" s="89"/>
      <c r="Q180" s="89"/>
      <c r="R180" s="89"/>
      <c r="S180" s="89"/>
      <c r="T180" s="90"/>
      <c r="U180" s="36"/>
      <c r="V180" s="36"/>
      <c r="W180" s="36"/>
      <c r="X180" s="36"/>
      <c r="Y180" s="36"/>
      <c r="Z180" s="36"/>
      <c r="AA180" s="36"/>
      <c r="AB180" s="36"/>
      <c r="AC180" s="36"/>
      <c r="AD180" s="36"/>
      <c r="AE180" s="36"/>
      <c r="AT180" s="15" t="s">
        <v>211</v>
      </c>
      <c r="AU180" s="15" t="s">
        <v>80</v>
      </c>
    </row>
    <row r="181" s="12" customFormat="1">
      <c r="A181" s="12"/>
      <c r="B181" s="252"/>
      <c r="C181" s="253"/>
      <c r="D181" s="248" t="s">
        <v>213</v>
      </c>
      <c r="E181" s="254" t="s">
        <v>333</v>
      </c>
      <c r="F181" s="255" t="s">
        <v>80</v>
      </c>
      <c r="G181" s="253"/>
      <c r="H181" s="256">
        <v>1</v>
      </c>
      <c r="I181" s="257"/>
      <c r="J181" s="253"/>
      <c r="K181" s="253"/>
      <c r="L181" s="258"/>
      <c r="M181" s="259"/>
      <c r="N181" s="260"/>
      <c r="O181" s="260"/>
      <c r="P181" s="260"/>
      <c r="Q181" s="260"/>
      <c r="R181" s="260"/>
      <c r="S181" s="260"/>
      <c r="T181" s="261"/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T181" s="262" t="s">
        <v>213</v>
      </c>
      <c r="AU181" s="262" t="s">
        <v>80</v>
      </c>
      <c r="AV181" s="12" t="s">
        <v>95</v>
      </c>
      <c r="AW181" s="12" t="s">
        <v>29</v>
      </c>
      <c r="AX181" s="12" t="s">
        <v>80</v>
      </c>
      <c r="AY181" s="262" t="s">
        <v>203</v>
      </c>
    </row>
    <row r="182" s="2" customFormat="1" ht="16.5" customHeight="1">
      <c r="A182" s="36"/>
      <c r="B182" s="37"/>
      <c r="C182" s="236" t="s">
        <v>432</v>
      </c>
      <c r="D182" s="236" t="s">
        <v>204</v>
      </c>
      <c r="E182" s="237" t="s">
        <v>1567</v>
      </c>
      <c r="F182" s="238" t="s">
        <v>1568</v>
      </c>
      <c r="G182" s="239" t="s">
        <v>1569</v>
      </c>
      <c r="H182" s="240">
        <v>4</v>
      </c>
      <c r="I182" s="241"/>
      <c r="J182" s="240">
        <f>ROUND(I182*H182,2)</f>
        <v>0</v>
      </c>
      <c r="K182" s="238" t="s">
        <v>208</v>
      </c>
      <c r="L182" s="42"/>
      <c r="M182" s="242" t="s">
        <v>1</v>
      </c>
      <c r="N182" s="243" t="s">
        <v>37</v>
      </c>
      <c r="O182" s="89"/>
      <c r="P182" s="244">
        <f>O182*H182</f>
        <v>0</v>
      </c>
      <c r="Q182" s="244">
        <v>0</v>
      </c>
      <c r="R182" s="244">
        <f>Q182*H182</f>
        <v>0</v>
      </c>
      <c r="S182" s="244">
        <v>0</v>
      </c>
      <c r="T182" s="245">
        <f>S182*H182</f>
        <v>0</v>
      </c>
      <c r="U182" s="36"/>
      <c r="V182" s="36"/>
      <c r="W182" s="36"/>
      <c r="X182" s="36"/>
      <c r="Y182" s="36"/>
      <c r="Z182" s="36"/>
      <c r="AA182" s="36"/>
      <c r="AB182" s="36"/>
      <c r="AC182" s="36"/>
      <c r="AD182" s="36"/>
      <c r="AE182" s="36"/>
      <c r="AR182" s="246" t="s">
        <v>405</v>
      </c>
      <c r="AT182" s="246" t="s">
        <v>204</v>
      </c>
      <c r="AU182" s="246" t="s">
        <v>80</v>
      </c>
      <c r="AY182" s="15" t="s">
        <v>203</v>
      </c>
      <c r="BE182" s="247">
        <f>IF(N182="základní",J182,0)</f>
        <v>0</v>
      </c>
      <c r="BF182" s="247">
        <f>IF(N182="snížená",J182,0)</f>
        <v>0</v>
      </c>
      <c r="BG182" s="247">
        <f>IF(N182="zákl. přenesená",J182,0)</f>
        <v>0</v>
      </c>
      <c r="BH182" s="247">
        <f>IF(N182="sníž. přenesená",J182,0)</f>
        <v>0</v>
      </c>
      <c r="BI182" s="247">
        <f>IF(N182="nulová",J182,0)</f>
        <v>0</v>
      </c>
      <c r="BJ182" s="15" t="s">
        <v>80</v>
      </c>
      <c r="BK182" s="247">
        <f>ROUND(I182*H182,2)</f>
        <v>0</v>
      </c>
      <c r="BL182" s="15" t="s">
        <v>405</v>
      </c>
      <c r="BM182" s="246" t="s">
        <v>1570</v>
      </c>
    </row>
    <row r="183" s="2" customFormat="1">
      <c r="A183" s="36"/>
      <c r="B183" s="37"/>
      <c r="C183" s="38"/>
      <c r="D183" s="248" t="s">
        <v>211</v>
      </c>
      <c r="E183" s="38"/>
      <c r="F183" s="249" t="s">
        <v>1571</v>
      </c>
      <c r="G183" s="38"/>
      <c r="H183" s="38"/>
      <c r="I183" s="152"/>
      <c r="J183" s="38"/>
      <c r="K183" s="38"/>
      <c r="L183" s="42"/>
      <c r="M183" s="250"/>
      <c r="N183" s="251"/>
      <c r="O183" s="89"/>
      <c r="P183" s="89"/>
      <c r="Q183" s="89"/>
      <c r="R183" s="89"/>
      <c r="S183" s="89"/>
      <c r="T183" s="90"/>
      <c r="U183" s="36"/>
      <c r="V183" s="36"/>
      <c r="W183" s="36"/>
      <c r="X183" s="36"/>
      <c r="Y183" s="36"/>
      <c r="Z183" s="36"/>
      <c r="AA183" s="36"/>
      <c r="AB183" s="36"/>
      <c r="AC183" s="36"/>
      <c r="AD183" s="36"/>
      <c r="AE183" s="36"/>
      <c r="AT183" s="15" t="s">
        <v>211</v>
      </c>
      <c r="AU183" s="15" t="s">
        <v>80</v>
      </c>
    </row>
    <row r="184" s="12" customFormat="1">
      <c r="A184" s="12"/>
      <c r="B184" s="252"/>
      <c r="C184" s="253"/>
      <c r="D184" s="248" t="s">
        <v>213</v>
      </c>
      <c r="E184" s="254" t="s">
        <v>293</v>
      </c>
      <c r="F184" s="255" t="s">
        <v>209</v>
      </c>
      <c r="G184" s="253"/>
      <c r="H184" s="256">
        <v>4</v>
      </c>
      <c r="I184" s="257"/>
      <c r="J184" s="253"/>
      <c r="K184" s="253"/>
      <c r="L184" s="258"/>
      <c r="M184" s="259"/>
      <c r="N184" s="260"/>
      <c r="O184" s="260"/>
      <c r="P184" s="260"/>
      <c r="Q184" s="260"/>
      <c r="R184" s="260"/>
      <c r="S184" s="260"/>
      <c r="T184" s="261"/>
      <c r="U184" s="12"/>
      <c r="V184" s="12"/>
      <c r="W184" s="12"/>
      <c r="X184" s="12"/>
      <c r="Y184" s="12"/>
      <c r="Z184" s="12"/>
      <c r="AA184" s="12"/>
      <c r="AB184" s="12"/>
      <c r="AC184" s="12"/>
      <c r="AD184" s="12"/>
      <c r="AE184" s="12"/>
      <c r="AT184" s="262" t="s">
        <v>213</v>
      </c>
      <c r="AU184" s="262" t="s">
        <v>80</v>
      </c>
      <c r="AV184" s="12" t="s">
        <v>95</v>
      </c>
      <c r="AW184" s="12" t="s">
        <v>29</v>
      </c>
      <c r="AX184" s="12" t="s">
        <v>80</v>
      </c>
      <c r="AY184" s="262" t="s">
        <v>203</v>
      </c>
    </row>
    <row r="185" s="11" customFormat="1" ht="25.92" customHeight="1">
      <c r="A185" s="11"/>
      <c r="B185" s="222"/>
      <c r="C185" s="223"/>
      <c r="D185" s="224" t="s">
        <v>71</v>
      </c>
      <c r="E185" s="225" t="s">
        <v>355</v>
      </c>
      <c r="F185" s="225" t="s">
        <v>581</v>
      </c>
      <c r="G185" s="223"/>
      <c r="H185" s="223"/>
      <c r="I185" s="226"/>
      <c r="J185" s="227">
        <f>BK185</f>
        <v>0</v>
      </c>
      <c r="K185" s="223"/>
      <c r="L185" s="228"/>
      <c r="M185" s="229"/>
      <c r="N185" s="230"/>
      <c r="O185" s="230"/>
      <c r="P185" s="231">
        <f>SUM(P186:P188)</f>
        <v>0</v>
      </c>
      <c r="Q185" s="230"/>
      <c r="R185" s="231">
        <f>SUM(R186:R188)</f>
        <v>0</v>
      </c>
      <c r="S185" s="230"/>
      <c r="T185" s="232">
        <f>SUM(T186:T188)</f>
        <v>0</v>
      </c>
      <c r="U185" s="11"/>
      <c r="V185" s="11"/>
      <c r="W185" s="11"/>
      <c r="X185" s="11"/>
      <c r="Y185" s="11"/>
      <c r="Z185" s="11"/>
      <c r="AA185" s="11"/>
      <c r="AB185" s="11"/>
      <c r="AC185" s="11"/>
      <c r="AD185" s="11"/>
      <c r="AE185" s="11"/>
      <c r="AR185" s="233" t="s">
        <v>80</v>
      </c>
      <c r="AT185" s="234" t="s">
        <v>71</v>
      </c>
      <c r="AU185" s="234" t="s">
        <v>72</v>
      </c>
      <c r="AY185" s="233" t="s">
        <v>203</v>
      </c>
      <c r="BK185" s="235">
        <f>SUM(BK186:BK188)</f>
        <v>0</v>
      </c>
    </row>
    <row r="186" s="2" customFormat="1" ht="16.5" customHeight="1">
      <c r="A186" s="36"/>
      <c r="B186" s="37"/>
      <c r="C186" s="236" t="s">
        <v>7</v>
      </c>
      <c r="D186" s="236" t="s">
        <v>204</v>
      </c>
      <c r="E186" s="237" t="s">
        <v>1572</v>
      </c>
      <c r="F186" s="238" t="s">
        <v>1573</v>
      </c>
      <c r="G186" s="239" t="s">
        <v>325</v>
      </c>
      <c r="H186" s="240">
        <v>1.2</v>
      </c>
      <c r="I186" s="241"/>
      <c r="J186" s="240">
        <f>ROUND(I186*H186,2)</f>
        <v>0</v>
      </c>
      <c r="K186" s="238" t="s">
        <v>208</v>
      </c>
      <c r="L186" s="42"/>
      <c r="M186" s="242" t="s">
        <v>1</v>
      </c>
      <c r="N186" s="243" t="s">
        <v>37</v>
      </c>
      <c r="O186" s="89"/>
      <c r="P186" s="244">
        <f>O186*H186</f>
        <v>0</v>
      </c>
      <c r="Q186" s="244">
        <v>0</v>
      </c>
      <c r="R186" s="244">
        <f>Q186*H186</f>
        <v>0</v>
      </c>
      <c r="S186" s="244">
        <v>0</v>
      </c>
      <c r="T186" s="245">
        <f>S186*H186</f>
        <v>0</v>
      </c>
      <c r="U186" s="36"/>
      <c r="V186" s="36"/>
      <c r="W186" s="36"/>
      <c r="X186" s="36"/>
      <c r="Y186" s="36"/>
      <c r="Z186" s="36"/>
      <c r="AA186" s="36"/>
      <c r="AB186" s="36"/>
      <c r="AC186" s="36"/>
      <c r="AD186" s="36"/>
      <c r="AE186" s="36"/>
      <c r="AR186" s="246" t="s">
        <v>209</v>
      </c>
      <c r="AT186" s="246" t="s">
        <v>204</v>
      </c>
      <c r="AU186" s="246" t="s">
        <v>80</v>
      </c>
      <c r="AY186" s="15" t="s">
        <v>203</v>
      </c>
      <c r="BE186" s="247">
        <f>IF(N186="základní",J186,0)</f>
        <v>0</v>
      </c>
      <c r="BF186" s="247">
        <f>IF(N186="snížená",J186,0)</f>
        <v>0</v>
      </c>
      <c r="BG186" s="247">
        <f>IF(N186="zákl. přenesená",J186,0)</f>
        <v>0</v>
      </c>
      <c r="BH186" s="247">
        <f>IF(N186="sníž. přenesená",J186,0)</f>
        <v>0</v>
      </c>
      <c r="BI186" s="247">
        <f>IF(N186="nulová",J186,0)</f>
        <v>0</v>
      </c>
      <c r="BJ186" s="15" t="s">
        <v>80</v>
      </c>
      <c r="BK186" s="247">
        <f>ROUND(I186*H186,2)</f>
        <v>0</v>
      </c>
      <c r="BL186" s="15" t="s">
        <v>209</v>
      </c>
      <c r="BM186" s="246" t="s">
        <v>1574</v>
      </c>
    </row>
    <row r="187" s="2" customFormat="1">
      <c r="A187" s="36"/>
      <c r="B187" s="37"/>
      <c r="C187" s="38"/>
      <c r="D187" s="248" t="s">
        <v>211</v>
      </c>
      <c r="E187" s="38"/>
      <c r="F187" s="249" t="s">
        <v>1575</v>
      </c>
      <c r="G187" s="38"/>
      <c r="H187" s="38"/>
      <c r="I187" s="152"/>
      <c r="J187" s="38"/>
      <c r="K187" s="38"/>
      <c r="L187" s="42"/>
      <c r="M187" s="250"/>
      <c r="N187" s="251"/>
      <c r="O187" s="89"/>
      <c r="P187" s="89"/>
      <c r="Q187" s="89"/>
      <c r="R187" s="89"/>
      <c r="S187" s="89"/>
      <c r="T187" s="90"/>
      <c r="U187" s="36"/>
      <c r="V187" s="36"/>
      <c r="W187" s="36"/>
      <c r="X187" s="36"/>
      <c r="Y187" s="36"/>
      <c r="Z187" s="36"/>
      <c r="AA187" s="36"/>
      <c r="AB187" s="36"/>
      <c r="AC187" s="36"/>
      <c r="AD187" s="36"/>
      <c r="AE187" s="36"/>
      <c r="AT187" s="15" t="s">
        <v>211</v>
      </c>
      <c r="AU187" s="15" t="s">
        <v>80</v>
      </c>
    </row>
    <row r="188" s="12" customFormat="1">
      <c r="A188" s="12"/>
      <c r="B188" s="252"/>
      <c r="C188" s="253"/>
      <c r="D188" s="248" t="s">
        <v>213</v>
      </c>
      <c r="E188" s="254" t="s">
        <v>423</v>
      </c>
      <c r="F188" s="255" t="s">
        <v>1576</v>
      </c>
      <c r="G188" s="253"/>
      <c r="H188" s="256">
        <v>1.2</v>
      </c>
      <c r="I188" s="257"/>
      <c r="J188" s="253"/>
      <c r="K188" s="253"/>
      <c r="L188" s="258"/>
      <c r="M188" s="263"/>
      <c r="N188" s="264"/>
      <c r="O188" s="264"/>
      <c r="P188" s="264"/>
      <c r="Q188" s="264"/>
      <c r="R188" s="264"/>
      <c r="S188" s="264"/>
      <c r="T188" s="265"/>
      <c r="U188" s="12"/>
      <c r="V188" s="12"/>
      <c r="W188" s="12"/>
      <c r="X188" s="12"/>
      <c r="Y188" s="12"/>
      <c r="Z188" s="12"/>
      <c r="AA188" s="12"/>
      <c r="AB188" s="12"/>
      <c r="AC188" s="12"/>
      <c r="AD188" s="12"/>
      <c r="AE188" s="12"/>
      <c r="AT188" s="262" t="s">
        <v>213</v>
      </c>
      <c r="AU188" s="262" t="s">
        <v>80</v>
      </c>
      <c r="AV188" s="12" t="s">
        <v>95</v>
      </c>
      <c r="AW188" s="12" t="s">
        <v>29</v>
      </c>
      <c r="AX188" s="12" t="s">
        <v>80</v>
      </c>
      <c r="AY188" s="262" t="s">
        <v>203</v>
      </c>
    </row>
    <row r="189" s="2" customFormat="1" ht="6.96" customHeight="1">
      <c r="A189" s="36"/>
      <c r="B189" s="64"/>
      <c r="C189" s="65"/>
      <c r="D189" s="65"/>
      <c r="E189" s="65"/>
      <c r="F189" s="65"/>
      <c r="G189" s="65"/>
      <c r="H189" s="65"/>
      <c r="I189" s="193"/>
      <c r="J189" s="65"/>
      <c r="K189" s="65"/>
      <c r="L189" s="42"/>
      <c r="M189" s="36"/>
      <c r="O189" s="36"/>
      <c r="P189" s="36"/>
      <c r="Q189" s="36"/>
      <c r="R189" s="36"/>
      <c r="S189" s="36"/>
      <c r="T189" s="36"/>
      <c r="U189" s="36"/>
      <c r="V189" s="36"/>
      <c r="W189" s="36"/>
      <c r="X189" s="36"/>
      <c r="Y189" s="36"/>
      <c r="Z189" s="36"/>
      <c r="AA189" s="36"/>
      <c r="AB189" s="36"/>
      <c r="AC189" s="36"/>
      <c r="AD189" s="36"/>
      <c r="AE189" s="36"/>
    </row>
  </sheetData>
  <sheetProtection sheet="1" autoFilter="0" formatColumns="0" formatRows="0" objects="1" scenarios="1" spinCount="100000" saltValue="h9+wtWiT8cCWVuarP7XbZe8OwKuH3LJBtMV4xawf0wjAd1Jzxc8CaY6SXXOZ700+rJEspvZW9OtlYQ1K3krE7Q==" hashValue="2LFJ0AuTgSEGmDL3ojeEppuB7PYKcv349Qezk4y8wervV176n2ehNyYzM/aRZFBpbz4P3tSANR5DLSfhWcVtMA==" algorithmName="SHA-512" password="CC35"/>
  <autoFilter ref="C119:K188"/>
  <mergeCells count="9">
    <mergeCell ref="E7:H7"/>
    <mergeCell ref="E9:H9"/>
    <mergeCell ref="E18:H18"/>
    <mergeCell ref="E27:H27"/>
    <mergeCell ref="E84:H84"/>
    <mergeCell ref="E86:H86"/>
    <mergeCell ref="E110:H110"/>
    <mergeCell ref="E112:H112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style="1" customWidth="1"/>
    <col min="2" max="2" width="1.67" style="1" customWidth="1"/>
    <col min="3" max="3" width="4.17" style="1" customWidth="1"/>
    <col min="4" max="4" width="4.33" style="1" customWidth="1"/>
    <col min="5" max="5" width="17.17" style="1" customWidth="1"/>
    <col min="6" max="6" width="100.83" style="1" customWidth="1"/>
    <col min="7" max="7" width="7" style="1" customWidth="1"/>
    <col min="8" max="8" width="11.5" style="1" customWidth="1"/>
    <col min="9" max="9" width="20.17" style="144" customWidth="1"/>
    <col min="10" max="10" width="20.17" style="1" customWidth="1"/>
    <col min="11" max="11" width="20.17" style="1" customWidth="1"/>
    <col min="12" max="12" width="9.33" style="1" customWidth="1"/>
    <col min="13" max="13" width="10.83" style="1" hidden="1" customWidth="1"/>
    <col min="14" max="14" width="9.33" style="1" hidden="1"/>
    <col min="15" max="15" width="14.17" style="1" hidden="1" customWidth="1"/>
    <col min="16" max="16" width="14.17" style="1" hidden="1" customWidth="1"/>
    <col min="17" max="17" width="14.17" style="1" hidden="1" customWidth="1"/>
    <col min="18" max="18" width="14.17" style="1" hidden="1" customWidth="1"/>
    <col min="19" max="19" width="14.17" style="1" hidden="1" customWidth="1"/>
    <col min="20" max="20" width="14.17" style="1" hidden="1" customWidth="1"/>
    <col min="21" max="21" width="16.33" style="1" hidden="1" customWidth="1"/>
    <col min="22" max="22" width="12.33" style="1" customWidth="1"/>
    <col min="23" max="23" width="16.33" style="1" customWidth="1"/>
    <col min="24" max="24" width="12.33" style="1" customWidth="1"/>
    <col min="25" max="25" width="15" style="1" customWidth="1"/>
    <col min="26" max="26" width="11" style="1" customWidth="1"/>
    <col min="27" max="27" width="15" style="1" customWidth="1"/>
    <col min="28" max="28" width="16.33" style="1" customWidth="1"/>
    <col min="29" max="29" width="11" style="1" customWidth="1"/>
    <col min="30" max="30" width="15" style="1" customWidth="1"/>
    <col min="31" max="31" width="16.33" style="1" customWidth="1"/>
    <col min="44" max="44" width="9.33" style="1" hidden="1"/>
    <col min="45" max="45" width="9.33" style="1" hidden="1"/>
    <col min="46" max="46" width="9.33" style="1" hidden="1"/>
    <col min="47" max="47" width="9.33" style="1" hidden="1"/>
    <col min="48" max="48" width="9.33" style="1" hidden="1"/>
    <col min="49" max="49" width="9.33" style="1" hidden="1"/>
    <col min="50" max="50" width="9.33" style="1" hidden="1"/>
    <col min="51" max="51" width="9.33" style="1" hidden="1"/>
    <col min="52" max="52" width="9.33" style="1" hidden="1"/>
    <col min="53" max="53" width="9.33" style="1" hidden="1"/>
    <col min="54" max="54" width="9.33" style="1" hidden="1"/>
    <col min="55" max="55" width="9.33" style="1" hidden="1"/>
    <col min="56" max="56" width="9.33" style="1" hidden="1"/>
    <col min="57" max="57" width="9.33" style="1" hidden="1"/>
    <col min="58" max="58" width="9.33" style="1" hidden="1"/>
    <col min="59" max="59" width="9.33" style="1" hidden="1"/>
    <col min="60" max="60" width="9.33" style="1" hidden="1"/>
    <col min="61" max="61" width="9.33" style="1" hidden="1"/>
    <col min="62" max="62" width="9.33" style="1" hidden="1"/>
    <col min="63" max="63" width="9.33" style="1" hidden="1"/>
    <col min="64" max="64" width="9.33" style="1" hidden="1"/>
    <col min="65" max="65" width="9.33" style="1" hidden="1"/>
  </cols>
  <sheetData>
    <row r="2" s="1" customFormat="1" ht="36.96" customHeight="1">
      <c r="I2" s="144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173</v>
      </c>
    </row>
    <row r="3" s="1" customFormat="1" ht="6.96" customHeight="1">
      <c r="B3" s="145"/>
      <c r="C3" s="146"/>
      <c r="D3" s="146"/>
      <c r="E3" s="146"/>
      <c r="F3" s="146"/>
      <c r="G3" s="146"/>
      <c r="H3" s="146"/>
      <c r="I3" s="147"/>
      <c r="J3" s="146"/>
      <c r="K3" s="146"/>
      <c r="L3" s="18"/>
      <c r="AT3" s="15" t="s">
        <v>82</v>
      </c>
    </row>
    <row r="4" s="1" customFormat="1" ht="24.96" customHeight="1">
      <c r="B4" s="18"/>
      <c r="D4" s="148" t="s">
        <v>177</v>
      </c>
      <c r="I4" s="144"/>
      <c r="L4" s="18"/>
      <c r="M4" s="149" t="s">
        <v>10</v>
      </c>
      <c r="AT4" s="15" t="s">
        <v>4</v>
      </c>
    </row>
    <row r="5" s="1" customFormat="1" ht="6.96" customHeight="1">
      <c r="B5" s="18"/>
      <c r="I5" s="144"/>
      <c r="L5" s="18"/>
    </row>
    <row r="6" s="1" customFormat="1" ht="12" customHeight="1">
      <c r="B6" s="18"/>
      <c r="D6" s="150" t="s">
        <v>15</v>
      </c>
      <c r="I6" s="144"/>
      <c r="L6" s="18"/>
    </row>
    <row r="7" s="1" customFormat="1" ht="16.5" customHeight="1">
      <c r="B7" s="18"/>
      <c r="E7" s="151" t="str">
        <f>'Rekapitulace stavby'!K6</f>
        <v>,,Úprava projektové dokumentace na stavbu Modernizace silnice II/298 Býšť - hranice kraje, km 9,700</v>
      </c>
      <c r="F7" s="150"/>
      <c r="G7" s="150"/>
      <c r="H7" s="150"/>
      <c r="I7" s="144"/>
      <c r="L7" s="18"/>
    </row>
    <row r="8" s="2" customFormat="1" ht="12" customHeight="1">
      <c r="A8" s="36"/>
      <c r="B8" s="42"/>
      <c r="C8" s="36"/>
      <c r="D8" s="150" t="s">
        <v>178</v>
      </c>
      <c r="E8" s="36"/>
      <c r="F8" s="36"/>
      <c r="G8" s="36"/>
      <c r="H8" s="36"/>
      <c r="I8" s="152"/>
      <c r="J8" s="36"/>
      <c r="K8" s="36"/>
      <c r="L8" s="61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6.5" customHeight="1">
      <c r="A9" s="36"/>
      <c r="B9" s="42"/>
      <c r="C9" s="36"/>
      <c r="D9" s="36"/>
      <c r="E9" s="153" t="s">
        <v>1577</v>
      </c>
      <c r="F9" s="36"/>
      <c r="G9" s="36"/>
      <c r="H9" s="36"/>
      <c r="I9" s="152"/>
      <c r="J9" s="36"/>
      <c r="K9" s="36"/>
      <c r="L9" s="61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42"/>
      <c r="C10" s="36"/>
      <c r="D10" s="36"/>
      <c r="E10" s="36"/>
      <c r="F10" s="36"/>
      <c r="G10" s="36"/>
      <c r="H10" s="36"/>
      <c r="I10" s="152"/>
      <c r="J10" s="36"/>
      <c r="K10" s="36"/>
      <c r="L10" s="61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42"/>
      <c r="C11" s="36"/>
      <c r="D11" s="150" t="s">
        <v>17</v>
      </c>
      <c r="E11" s="36"/>
      <c r="F11" s="139" t="s">
        <v>1</v>
      </c>
      <c r="G11" s="36"/>
      <c r="H11" s="36"/>
      <c r="I11" s="154" t="s">
        <v>18</v>
      </c>
      <c r="J11" s="139" t="s">
        <v>1</v>
      </c>
      <c r="K11" s="36"/>
      <c r="L11" s="61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42"/>
      <c r="C12" s="36"/>
      <c r="D12" s="150" t="s">
        <v>19</v>
      </c>
      <c r="E12" s="36"/>
      <c r="F12" s="139" t="s">
        <v>20</v>
      </c>
      <c r="G12" s="36"/>
      <c r="H12" s="36"/>
      <c r="I12" s="154" t="s">
        <v>21</v>
      </c>
      <c r="J12" s="155" t="str">
        <f>'Rekapitulace stavby'!AN8</f>
        <v>7. 11. 2019</v>
      </c>
      <c r="K12" s="36"/>
      <c r="L12" s="61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21.84" customHeight="1">
      <c r="A13" s="36"/>
      <c r="B13" s="42"/>
      <c r="C13" s="36"/>
      <c r="D13" s="156" t="s">
        <v>180</v>
      </c>
      <c r="E13" s="36"/>
      <c r="F13" s="157" t="s">
        <v>1578</v>
      </c>
      <c r="G13" s="36"/>
      <c r="H13" s="36"/>
      <c r="I13" s="158" t="s">
        <v>182</v>
      </c>
      <c r="J13" s="157" t="s">
        <v>183</v>
      </c>
      <c r="K13" s="36"/>
      <c r="L13" s="61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50" t="s">
        <v>23</v>
      </c>
      <c r="E14" s="36"/>
      <c r="F14" s="36"/>
      <c r="G14" s="36"/>
      <c r="H14" s="36"/>
      <c r="I14" s="154" t="s">
        <v>24</v>
      </c>
      <c r="J14" s="139" t="str">
        <f>IF('Rekapitulace stavby'!AN10="","",'Rekapitulace stavby'!AN10)</f>
        <v/>
      </c>
      <c r="K14" s="36"/>
      <c r="L14" s="61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42"/>
      <c r="C15" s="36"/>
      <c r="D15" s="36"/>
      <c r="E15" s="139" t="str">
        <f>IF('Rekapitulace stavby'!E11="","",'Rekapitulace stavby'!E11)</f>
        <v xml:space="preserve"> </v>
      </c>
      <c r="F15" s="36"/>
      <c r="G15" s="36"/>
      <c r="H15" s="36"/>
      <c r="I15" s="154" t="s">
        <v>25</v>
      </c>
      <c r="J15" s="139" t="str">
        <f>IF('Rekapitulace stavby'!AN11="","",'Rekapitulace stavby'!AN11)</f>
        <v/>
      </c>
      <c r="K15" s="36"/>
      <c r="L15" s="61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42"/>
      <c r="C16" s="36"/>
      <c r="D16" s="36"/>
      <c r="E16" s="36"/>
      <c r="F16" s="36"/>
      <c r="G16" s="36"/>
      <c r="H16" s="36"/>
      <c r="I16" s="152"/>
      <c r="J16" s="36"/>
      <c r="K16" s="36"/>
      <c r="L16" s="61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42"/>
      <c r="C17" s="36"/>
      <c r="D17" s="150" t="s">
        <v>26</v>
      </c>
      <c r="E17" s="36"/>
      <c r="F17" s="36"/>
      <c r="G17" s="36"/>
      <c r="H17" s="36"/>
      <c r="I17" s="154" t="s">
        <v>24</v>
      </c>
      <c r="J17" s="31" t="str">
        <f>'Rekapitulace stavby'!AN13</f>
        <v>Vyplň údaj</v>
      </c>
      <c r="K17" s="36"/>
      <c r="L17" s="61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42"/>
      <c r="C18" s="36"/>
      <c r="D18" s="36"/>
      <c r="E18" s="31" t="str">
        <f>'Rekapitulace stavby'!E14</f>
        <v>Vyplň údaj</v>
      </c>
      <c r="F18" s="139"/>
      <c r="G18" s="139"/>
      <c r="H18" s="139"/>
      <c r="I18" s="154" t="s">
        <v>25</v>
      </c>
      <c r="J18" s="31" t="str">
        <f>'Rekapitulace stavby'!AN14</f>
        <v>Vyplň údaj</v>
      </c>
      <c r="K18" s="36"/>
      <c r="L18" s="61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42"/>
      <c r="C19" s="36"/>
      <c r="D19" s="36"/>
      <c r="E19" s="36"/>
      <c r="F19" s="36"/>
      <c r="G19" s="36"/>
      <c r="H19" s="36"/>
      <c r="I19" s="152"/>
      <c r="J19" s="36"/>
      <c r="K19" s="36"/>
      <c r="L19" s="61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42"/>
      <c r="C20" s="36"/>
      <c r="D20" s="150" t="s">
        <v>28</v>
      </c>
      <c r="E20" s="36"/>
      <c r="F20" s="36"/>
      <c r="G20" s="36"/>
      <c r="H20" s="36"/>
      <c r="I20" s="154" t="s">
        <v>24</v>
      </c>
      <c r="J20" s="139" t="str">
        <f>IF('Rekapitulace stavby'!AN16="","",'Rekapitulace stavby'!AN16)</f>
        <v/>
      </c>
      <c r="K20" s="36"/>
      <c r="L20" s="61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42"/>
      <c r="C21" s="36"/>
      <c r="D21" s="36"/>
      <c r="E21" s="139" t="str">
        <f>IF('Rekapitulace stavby'!E17="","",'Rekapitulace stavby'!E17)</f>
        <v xml:space="preserve"> </v>
      </c>
      <c r="F21" s="36"/>
      <c r="G21" s="36"/>
      <c r="H21" s="36"/>
      <c r="I21" s="154" t="s">
        <v>25</v>
      </c>
      <c r="J21" s="139" t="str">
        <f>IF('Rekapitulace stavby'!AN17="","",'Rekapitulace stavby'!AN17)</f>
        <v/>
      </c>
      <c r="K21" s="36"/>
      <c r="L21" s="61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42"/>
      <c r="C22" s="36"/>
      <c r="D22" s="36"/>
      <c r="E22" s="36"/>
      <c r="F22" s="36"/>
      <c r="G22" s="36"/>
      <c r="H22" s="36"/>
      <c r="I22" s="152"/>
      <c r="J22" s="36"/>
      <c r="K22" s="36"/>
      <c r="L22" s="61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42"/>
      <c r="C23" s="36"/>
      <c r="D23" s="150" t="s">
        <v>30</v>
      </c>
      <c r="E23" s="36"/>
      <c r="F23" s="36"/>
      <c r="G23" s="36"/>
      <c r="H23" s="36"/>
      <c r="I23" s="154" t="s">
        <v>24</v>
      </c>
      <c r="J23" s="139" t="str">
        <f>IF('Rekapitulace stavby'!AN19="","",'Rekapitulace stavby'!AN19)</f>
        <v/>
      </c>
      <c r="K23" s="36"/>
      <c r="L23" s="61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42"/>
      <c r="C24" s="36"/>
      <c r="D24" s="36"/>
      <c r="E24" s="139" t="str">
        <f>IF('Rekapitulace stavby'!E20="","",'Rekapitulace stavby'!E20)</f>
        <v xml:space="preserve"> </v>
      </c>
      <c r="F24" s="36"/>
      <c r="G24" s="36"/>
      <c r="H24" s="36"/>
      <c r="I24" s="154" t="s">
        <v>25</v>
      </c>
      <c r="J24" s="139" t="str">
        <f>IF('Rekapitulace stavby'!AN20="","",'Rekapitulace stavby'!AN20)</f>
        <v/>
      </c>
      <c r="K24" s="36"/>
      <c r="L24" s="61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42"/>
      <c r="C25" s="36"/>
      <c r="D25" s="36"/>
      <c r="E25" s="36"/>
      <c r="F25" s="36"/>
      <c r="G25" s="36"/>
      <c r="H25" s="36"/>
      <c r="I25" s="152"/>
      <c r="J25" s="36"/>
      <c r="K25" s="36"/>
      <c r="L25" s="61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42"/>
      <c r="C26" s="36"/>
      <c r="D26" s="150" t="s">
        <v>31</v>
      </c>
      <c r="E26" s="36"/>
      <c r="F26" s="36"/>
      <c r="G26" s="36"/>
      <c r="H26" s="36"/>
      <c r="I26" s="152"/>
      <c r="J26" s="36"/>
      <c r="K26" s="36"/>
      <c r="L26" s="61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16.5" customHeight="1">
      <c r="A27" s="159"/>
      <c r="B27" s="160"/>
      <c r="C27" s="159"/>
      <c r="D27" s="159"/>
      <c r="E27" s="161" t="s">
        <v>1</v>
      </c>
      <c r="F27" s="161"/>
      <c r="G27" s="161"/>
      <c r="H27" s="161"/>
      <c r="I27" s="162"/>
      <c r="J27" s="159"/>
      <c r="K27" s="159"/>
      <c r="L27" s="163"/>
      <c r="S27" s="159"/>
      <c r="T27" s="159"/>
      <c r="U27" s="159"/>
      <c r="V27" s="159"/>
      <c r="W27" s="159"/>
      <c r="X27" s="159"/>
      <c r="Y27" s="159"/>
      <c r="Z27" s="159"/>
      <c r="AA27" s="159"/>
      <c r="AB27" s="159"/>
      <c r="AC27" s="159"/>
      <c r="AD27" s="159"/>
      <c r="AE27" s="159"/>
    </row>
    <row r="28" s="2" customFormat="1" ht="6.96" customHeight="1">
      <c r="A28" s="36"/>
      <c r="B28" s="42"/>
      <c r="C28" s="36"/>
      <c r="D28" s="36"/>
      <c r="E28" s="36"/>
      <c r="F28" s="36"/>
      <c r="G28" s="36"/>
      <c r="H28" s="36"/>
      <c r="I28" s="152"/>
      <c r="J28" s="36"/>
      <c r="K28" s="36"/>
      <c r="L28" s="61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42"/>
      <c r="C29" s="36"/>
      <c r="D29" s="164"/>
      <c r="E29" s="164"/>
      <c r="F29" s="164"/>
      <c r="G29" s="164"/>
      <c r="H29" s="164"/>
      <c r="I29" s="165"/>
      <c r="J29" s="164"/>
      <c r="K29" s="164"/>
      <c r="L29" s="61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25.44" customHeight="1">
      <c r="A30" s="36"/>
      <c r="B30" s="42"/>
      <c r="C30" s="36"/>
      <c r="D30" s="166" t="s">
        <v>32</v>
      </c>
      <c r="E30" s="36"/>
      <c r="F30" s="36"/>
      <c r="G30" s="36"/>
      <c r="H30" s="36"/>
      <c r="I30" s="152"/>
      <c r="J30" s="167">
        <f>ROUND(J116, 2)</f>
        <v>0</v>
      </c>
      <c r="K30" s="36"/>
      <c r="L30" s="61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64"/>
      <c r="E31" s="164"/>
      <c r="F31" s="164"/>
      <c r="G31" s="164"/>
      <c r="H31" s="164"/>
      <c r="I31" s="165"/>
      <c r="J31" s="164"/>
      <c r="K31" s="164"/>
      <c r="L31" s="61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42"/>
      <c r="C32" s="36"/>
      <c r="D32" s="36"/>
      <c r="E32" s="36"/>
      <c r="F32" s="168" t="s">
        <v>34</v>
      </c>
      <c r="G32" s="36"/>
      <c r="H32" s="36"/>
      <c r="I32" s="169" t="s">
        <v>33</v>
      </c>
      <c r="J32" s="168" t="s">
        <v>35</v>
      </c>
      <c r="K32" s="36"/>
      <c r="L32" s="61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14.4" customHeight="1">
      <c r="A33" s="36"/>
      <c r="B33" s="42"/>
      <c r="C33" s="36"/>
      <c r="D33" s="170" t="s">
        <v>36</v>
      </c>
      <c r="E33" s="150" t="s">
        <v>37</v>
      </c>
      <c r="F33" s="171">
        <f>ROUND((SUM(BE116:BE123)),  2)</f>
        <v>0</v>
      </c>
      <c r="G33" s="36"/>
      <c r="H33" s="36"/>
      <c r="I33" s="172">
        <v>0.20999999999999999</v>
      </c>
      <c r="J33" s="171">
        <f>ROUND(((SUM(BE116:BE123))*I33),  2)</f>
        <v>0</v>
      </c>
      <c r="K33" s="36"/>
      <c r="L33" s="61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150" t="s">
        <v>38</v>
      </c>
      <c r="F34" s="171">
        <f>ROUND((SUM(BF116:BF123)),  2)</f>
        <v>0</v>
      </c>
      <c r="G34" s="36"/>
      <c r="H34" s="36"/>
      <c r="I34" s="172">
        <v>0.14999999999999999</v>
      </c>
      <c r="J34" s="171">
        <f>ROUND(((SUM(BF116:BF123))*I34),  2)</f>
        <v>0</v>
      </c>
      <c r="K34" s="36"/>
      <c r="L34" s="61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42"/>
      <c r="C35" s="36"/>
      <c r="D35" s="36"/>
      <c r="E35" s="150" t="s">
        <v>39</v>
      </c>
      <c r="F35" s="171">
        <f>ROUND((SUM(BG116:BG123)),  2)</f>
        <v>0</v>
      </c>
      <c r="G35" s="36"/>
      <c r="H35" s="36"/>
      <c r="I35" s="172">
        <v>0.20999999999999999</v>
      </c>
      <c r="J35" s="171">
        <f>0</f>
        <v>0</v>
      </c>
      <c r="K35" s="36"/>
      <c r="L35" s="61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42"/>
      <c r="C36" s="36"/>
      <c r="D36" s="36"/>
      <c r="E36" s="150" t="s">
        <v>40</v>
      </c>
      <c r="F36" s="171">
        <f>ROUND((SUM(BH116:BH123)),  2)</f>
        <v>0</v>
      </c>
      <c r="G36" s="36"/>
      <c r="H36" s="36"/>
      <c r="I36" s="172">
        <v>0.14999999999999999</v>
      </c>
      <c r="J36" s="171">
        <f>0</f>
        <v>0</v>
      </c>
      <c r="K36" s="36"/>
      <c r="L36" s="61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50" t="s">
        <v>41</v>
      </c>
      <c r="F37" s="171">
        <f>ROUND((SUM(BI116:BI123)),  2)</f>
        <v>0</v>
      </c>
      <c r="G37" s="36"/>
      <c r="H37" s="36"/>
      <c r="I37" s="172">
        <v>0</v>
      </c>
      <c r="J37" s="171">
        <f>0</f>
        <v>0</v>
      </c>
      <c r="K37" s="36"/>
      <c r="L37" s="61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6.96" customHeight="1">
      <c r="A38" s="36"/>
      <c r="B38" s="42"/>
      <c r="C38" s="36"/>
      <c r="D38" s="36"/>
      <c r="E38" s="36"/>
      <c r="F38" s="36"/>
      <c r="G38" s="36"/>
      <c r="H38" s="36"/>
      <c r="I38" s="152"/>
      <c r="J38" s="36"/>
      <c r="K38" s="36"/>
      <c r="L38" s="61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2" customFormat="1" ht="25.44" customHeight="1">
      <c r="A39" s="36"/>
      <c r="B39" s="42"/>
      <c r="C39" s="173"/>
      <c r="D39" s="174" t="s">
        <v>42</v>
      </c>
      <c r="E39" s="175"/>
      <c r="F39" s="175"/>
      <c r="G39" s="176" t="s">
        <v>43</v>
      </c>
      <c r="H39" s="177" t="s">
        <v>44</v>
      </c>
      <c r="I39" s="178"/>
      <c r="J39" s="179">
        <f>SUM(J30:J37)</f>
        <v>0</v>
      </c>
      <c r="K39" s="180"/>
      <c r="L39" s="61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14.4" customHeight="1">
      <c r="A40" s="36"/>
      <c r="B40" s="42"/>
      <c r="C40" s="36"/>
      <c r="D40" s="36"/>
      <c r="E40" s="36"/>
      <c r="F40" s="36"/>
      <c r="G40" s="36"/>
      <c r="H40" s="36"/>
      <c r="I40" s="152"/>
      <c r="J40" s="36"/>
      <c r="K40" s="36"/>
      <c r="L40" s="61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1" customFormat="1" ht="14.4" customHeight="1">
      <c r="B41" s="18"/>
      <c r="I41" s="144"/>
      <c r="L41" s="18"/>
    </row>
    <row r="42" s="1" customFormat="1" ht="14.4" customHeight="1">
      <c r="B42" s="18"/>
      <c r="I42" s="144"/>
      <c r="L42" s="18"/>
    </row>
    <row r="43" s="1" customFormat="1" ht="14.4" customHeight="1">
      <c r="B43" s="18"/>
      <c r="I43" s="144"/>
      <c r="L43" s="18"/>
    </row>
    <row r="44" s="1" customFormat="1" ht="14.4" customHeight="1">
      <c r="B44" s="18"/>
      <c r="I44" s="144"/>
      <c r="L44" s="18"/>
    </row>
    <row r="45" s="1" customFormat="1" ht="14.4" customHeight="1">
      <c r="B45" s="18"/>
      <c r="I45" s="144"/>
      <c r="L45" s="18"/>
    </row>
    <row r="46" s="1" customFormat="1" ht="14.4" customHeight="1">
      <c r="B46" s="18"/>
      <c r="I46" s="144"/>
      <c r="L46" s="18"/>
    </row>
    <row r="47" s="1" customFormat="1" ht="14.4" customHeight="1">
      <c r="B47" s="18"/>
      <c r="I47" s="144"/>
      <c r="L47" s="18"/>
    </row>
    <row r="48" s="1" customFormat="1" ht="14.4" customHeight="1">
      <c r="B48" s="18"/>
      <c r="I48" s="144"/>
      <c r="L48" s="18"/>
    </row>
    <row r="49" s="2" customFormat="1" ht="14.4" customHeight="1">
      <c r="B49" s="61"/>
      <c r="D49" s="181" t="s">
        <v>45</v>
      </c>
      <c r="E49" s="182"/>
      <c r="F49" s="182"/>
      <c r="G49" s="181" t="s">
        <v>46</v>
      </c>
      <c r="H49" s="182"/>
      <c r="I49" s="183"/>
      <c r="J49" s="182"/>
      <c r="K49" s="182"/>
      <c r="L49" s="61"/>
    </row>
    <row r="50">
      <c r="B50" s="18"/>
      <c r="L50" s="18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 s="2" customFormat="1">
      <c r="A60" s="36"/>
      <c r="B60" s="42"/>
      <c r="C60" s="36"/>
      <c r="D60" s="184" t="s">
        <v>47</v>
      </c>
      <c r="E60" s="185"/>
      <c r="F60" s="186" t="s">
        <v>48</v>
      </c>
      <c r="G60" s="184" t="s">
        <v>47</v>
      </c>
      <c r="H60" s="185"/>
      <c r="I60" s="187"/>
      <c r="J60" s="188" t="s">
        <v>48</v>
      </c>
      <c r="K60" s="185"/>
      <c r="L60" s="61"/>
      <c r="S60" s="36"/>
      <c r="T60" s="36"/>
      <c r="U60" s="36"/>
      <c r="V60" s="36"/>
      <c r="W60" s="36"/>
      <c r="X60" s="36"/>
      <c r="Y60" s="36"/>
      <c r="Z60" s="36"/>
      <c r="AA60" s="36"/>
      <c r="AB60" s="36"/>
      <c r="AC60" s="36"/>
      <c r="AD60" s="36"/>
      <c r="AE60" s="36"/>
    </row>
    <row r="61">
      <c r="B61" s="18"/>
      <c r="L61" s="18"/>
    </row>
    <row r="62">
      <c r="B62" s="18"/>
      <c r="L62" s="18"/>
    </row>
    <row r="63">
      <c r="B63" s="18"/>
      <c r="L63" s="18"/>
    </row>
    <row r="64" s="2" customFormat="1">
      <c r="A64" s="36"/>
      <c r="B64" s="42"/>
      <c r="C64" s="36"/>
      <c r="D64" s="181" t="s">
        <v>49</v>
      </c>
      <c r="E64" s="189"/>
      <c r="F64" s="189"/>
      <c r="G64" s="181" t="s">
        <v>50</v>
      </c>
      <c r="H64" s="189"/>
      <c r="I64" s="190"/>
      <c r="J64" s="189"/>
      <c r="K64" s="189"/>
      <c r="L64" s="61"/>
      <c r="S64" s="36"/>
      <c r="T64" s="36"/>
      <c r="U64" s="36"/>
      <c r="V64" s="36"/>
      <c r="W64" s="36"/>
      <c r="X64" s="36"/>
      <c r="Y64" s="36"/>
      <c r="Z64" s="36"/>
      <c r="AA64" s="36"/>
      <c r="AB64" s="36"/>
      <c r="AC64" s="36"/>
      <c r="AD64" s="36"/>
      <c r="AE64" s="36"/>
    </row>
    <row r="65">
      <c r="B65" s="18"/>
      <c r="L65" s="18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 s="2" customFormat="1">
      <c r="A75" s="36"/>
      <c r="B75" s="42"/>
      <c r="C75" s="36"/>
      <c r="D75" s="184" t="s">
        <v>47</v>
      </c>
      <c r="E75" s="185"/>
      <c r="F75" s="186" t="s">
        <v>48</v>
      </c>
      <c r="G75" s="184" t="s">
        <v>47</v>
      </c>
      <c r="H75" s="185"/>
      <c r="I75" s="187"/>
      <c r="J75" s="188" t="s">
        <v>48</v>
      </c>
      <c r="K75" s="185"/>
      <c r="L75" s="61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="2" customFormat="1" ht="14.4" customHeight="1">
      <c r="A76" s="36"/>
      <c r="B76" s="191"/>
      <c r="C76" s="192"/>
      <c r="D76" s="192"/>
      <c r="E76" s="192"/>
      <c r="F76" s="192"/>
      <c r="G76" s="192"/>
      <c r="H76" s="192"/>
      <c r="I76" s="193"/>
      <c r="J76" s="192"/>
      <c r="K76" s="192"/>
      <c r="L76" s="61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80" s="2" customFormat="1" ht="6.96" customHeight="1">
      <c r="A80" s="36"/>
      <c r="B80" s="194"/>
      <c r="C80" s="195"/>
      <c r="D80" s="195"/>
      <c r="E80" s="195"/>
      <c r="F80" s="195"/>
      <c r="G80" s="195"/>
      <c r="H80" s="195"/>
      <c r="I80" s="196"/>
      <c r="J80" s="195"/>
      <c r="K80" s="195"/>
      <c r="L80" s="61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="2" customFormat="1" ht="24.96" customHeight="1">
      <c r="A81" s="36"/>
      <c r="B81" s="37"/>
      <c r="C81" s="21" t="s">
        <v>184</v>
      </c>
      <c r="D81" s="38"/>
      <c r="E81" s="38"/>
      <c r="F81" s="38"/>
      <c r="G81" s="38"/>
      <c r="H81" s="38"/>
      <c r="I81" s="152"/>
      <c r="J81" s="38"/>
      <c r="K81" s="38"/>
      <c r="L81" s="61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6.96" customHeight="1">
      <c r="A82" s="36"/>
      <c r="B82" s="37"/>
      <c r="C82" s="38"/>
      <c r="D82" s="38"/>
      <c r="E82" s="38"/>
      <c r="F82" s="38"/>
      <c r="G82" s="38"/>
      <c r="H82" s="38"/>
      <c r="I82" s="152"/>
      <c r="J82" s="38"/>
      <c r="K82" s="38"/>
      <c r="L82" s="61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12" customHeight="1">
      <c r="A83" s="36"/>
      <c r="B83" s="37"/>
      <c r="C83" s="30" t="s">
        <v>15</v>
      </c>
      <c r="D83" s="38"/>
      <c r="E83" s="38"/>
      <c r="F83" s="38"/>
      <c r="G83" s="38"/>
      <c r="H83" s="38"/>
      <c r="I83" s="152"/>
      <c r="J83" s="38"/>
      <c r="K83" s="38"/>
      <c r="L83" s="61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6.5" customHeight="1">
      <c r="A84" s="36"/>
      <c r="B84" s="37"/>
      <c r="C84" s="38"/>
      <c r="D84" s="38"/>
      <c r="E84" s="197" t="str">
        <f>E7</f>
        <v>,,Úprava projektové dokumentace na stavbu Modernizace silnice II/298 Býšť - hranice kraje, km 9,700</v>
      </c>
      <c r="F84" s="30"/>
      <c r="G84" s="30"/>
      <c r="H84" s="30"/>
      <c r="I84" s="152"/>
      <c r="J84" s="38"/>
      <c r="K84" s="38"/>
      <c r="L84" s="61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12" customHeight="1">
      <c r="A85" s="36"/>
      <c r="B85" s="37"/>
      <c r="C85" s="30" t="s">
        <v>178</v>
      </c>
      <c r="D85" s="38"/>
      <c r="E85" s="38"/>
      <c r="F85" s="38"/>
      <c r="G85" s="38"/>
      <c r="H85" s="38"/>
      <c r="I85" s="152"/>
      <c r="J85" s="38"/>
      <c r="K85" s="38"/>
      <c r="L85" s="61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2" customFormat="1" ht="16.5" customHeight="1">
      <c r="A86" s="36"/>
      <c r="B86" s="37"/>
      <c r="C86" s="38"/>
      <c r="D86" s="38"/>
      <c r="E86" s="74" t="str">
        <f>E9</f>
        <v>SO 501 - Ochrana stávajícího STL plynovodu - způsobilé výdaje na vedlejší aktivity projektu</v>
      </c>
      <c r="F86" s="38"/>
      <c r="G86" s="38"/>
      <c r="H86" s="38"/>
      <c r="I86" s="152"/>
      <c r="J86" s="38"/>
      <c r="K86" s="38"/>
      <c r="L86" s="61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="2" customFormat="1" ht="6.96" customHeight="1">
      <c r="A87" s="36"/>
      <c r="B87" s="37"/>
      <c r="C87" s="38"/>
      <c r="D87" s="38"/>
      <c r="E87" s="38"/>
      <c r="F87" s="38"/>
      <c r="G87" s="38"/>
      <c r="H87" s="38"/>
      <c r="I87" s="152"/>
      <c r="J87" s="38"/>
      <c r="K87" s="38"/>
      <c r="L87" s="61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2" customFormat="1" ht="12" customHeight="1">
      <c r="A88" s="36"/>
      <c r="B88" s="37"/>
      <c r="C88" s="30" t="s">
        <v>19</v>
      </c>
      <c r="D88" s="38"/>
      <c r="E88" s="38"/>
      <c r="F88" s="25" t="str">
        <f>F12</f>
        <v xml:space="preserve"> </v>
      </c>
      <c r="G88" s="38"/>
      <c r="H88" s="38"/>
      <c r="I88" s="154" t="s">
        <v>21</v>
      </c>
      <c r="J88" s="77" t="str">
        <f>IF(J12="","",J12)</f>
        <v>7. 11. 2019</v>
      </c>
      <c r="K88" s="38"/>
      <c r="L88" s="61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="2" customFormat="1" ht="6.96" customHeight="1">
      <c r="A89" s="36"/>
      <c r="B89" s="37"/>
      <c r="C89" s="38"/>
      <c r="D89" s="38"/>
      <c r="E89" s="38"/>
      <c r="F89" s="38"/>
      <c r="G89" s="38"/>
      <c r="H89" s="38"/>
      <c r="I89" s="152"/>
      <c r="J89" s="38"/>
      <c r="K89" s="38"/>
      <c r="L89" s="61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="2" customFormat="1" ht="15.15" customHeight="1">
      <c r="A90" s="36"/>
      <c r="B90" s="37"/>
      <c r="C90" s="30" t="s">
        <v>23</v>
      </c>
      <c r="D90" s="38"/>
      <c r="E90" s="38"/>
      <c r="F90" s="25" t="str">
        <f>E15</f>
        <v xml:space="preserve"> </v>
      </c>
      <c r="G90" s="38"/>
      <c r="H90" s="38"/>
      <c r="I90" s="154" t="s">
        <v>28</v>
      </c>
      <c r="J90" s="34" t="str">
        <f>E21</f>
        <v xml:space="preserve"> </v>
      </c>
      <c r="K90" s="38"/>
      <c r="L90" s="61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="2" customFormat="1" ht="15.15" customHeight="1">
      <c r="A91" s="36"/>
      <c r="B91" s="37"/>
      <c r="C91" s="30" t="s">
        <v>26</v>
      </c>
      <c r="D91" s="38"/>
      <c r="E91" s="38"/>
      <c r="F91" s="25" t="str">
        <f>IF(E18="","",E18)</f>
        <v>Vyplň údaj</v>
      </c>
      <c r="G91" s="38"/>
      <c r="H91" s="38"/>
      <c r="I91" s="154" t="s">
        <v>30</v>
      </c>
      <c r="J91" s="34" t="str">
        <f>E24</f>
        <v xml:space="preserve"> </v>
      </c>
      <c r="K91" s="38"/>
      <c r="L91" s="61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="2" customFormat="1" ht="10.32" customHeight="1">
      <c r="A92" s="36"/>
      <c r="B92" s="37"/>
      <c r="C92" s="38"/>
      <c r="D92" s="38"/>
      <c r="E92" s="38"/>
      <c r="F92" s="38"/>
      <c r="G92" s="38"/>
      <c r="H92" s="38"/>
      <c r="I92" s="152"/>
      <c r="J92" s="38"/>
      <c r="K92" s="38"/>
      <c r="L92" s="61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="2" customFormat="1" ht="29.28" customHeight="1">
      <c r="A93" s="36"/>
      <c r="B93" s="37"/>
      <c r="C93" s="198" t="s">
        <v>185</v>
      </c>
      <c r="D93" s="199"/>
      <c r="E93" s="199"/>
      <c r="F93" s="199"/>
      <c r="G93" s="199"/>
      <c r="H93" s="199"/>
      <c r="I93" s="200"/>
      <c r="J93" s="201" t="s">
        <v>186</v>
      </c>
      <c r="K93" s="199"/>
      <c r="L93" s="61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="2" customFormat="1" ht="10.32" customHeight="1">
      <c r="A94" s="36"/>
      <c r="B94" s="37"/>
      <c r="C94" s="38"/>
      <c r="D94" s="38"/>
      <c r="E94" s="38"/>
      <c r="F94" s="38"/>
      <c r="G94" s="38"/>
      <c r="H94" s="38"/>
      <c r="I94" s="152"/>
      <c r="J94" s="38"/>
      <c r="K94" s="38"/>
      <c r="L94" s="61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="2" customFormat="1" ht="22.8" customHeight="1">
      <c r="A95" s="36"/>
      <c r="B95" s="37"/>
      <c r="C95" s="202" t="s">
        <v>187</v>
      </c>
      <c r="D95" s="38"/>
      <c r="E95" s="38"/>
      <c r="F95" s="38"/>
      <c r="G95" s="38"/>
      <c r="H95" s="38"/>
      <c r="I95" s="152"/>
      <c r="J95" s="108">
        <f>J116</f>
        <v>0</v>
      </c>
      <c r="K95" s="38"/>
      <c r="L95" s="61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  <c r="AU95" s="15" t="s">
        <v>82</v>
      </c>
    </row>
    <row r="96" s="9" customFormat="1" ht="24.96" customHeight="1">
      <c r="A96" s="9"/>
      <c r="B96" s="203"/>
      <c r="C96" s="204"/>
      <c r="D96" s="205" t="s">
        <v>491</v>
      </c>
      <c r="E96" s="206"/>
      <c r="F96" s="206"/>
      <c r="G96" s="206"/>
      <c r="H96" s="206"/>
      <c r="I96" s="207"/>
      <c r="J96" s="208">
        <f>J117</f>
        <v>0</v>
      </c>
      <c r="K96" s="204"/>
      <c r="L96" s="209"/>
      <c r="S96" s="9"/>
      <c r="T96" s="9"/>
      <c r="U96" s="9"/>
      <c r="V96" s="9"/>
      <c r="W96" s="9"/>
      <c r="X96" s="9"/>
      <c r="Y96" s="9"/>
      <c r="Z96" s="9"/>
      <c r="AA96" s="9"/>
      <c r="AB96" s="9"/>
      <c r="AC96" s="9"/>
      <c r="AD96" s="9"/>
      <c r="AE96" s="9"/>
    </row>
    <row r="97" s="2" customFormat="1" ht="21.84" customHeight="1">
      <c r="A97" s="36"/>
      <c r="B97" s="37"/>
      <c r="C97" s="38"/>
      <c r="D97" s="38"/>
      <c r="E97" s="38"/>
      <c r="F97" s="38"/>
      <c r="G97" s="38"/>
      <c r="H97" s="38"/>
      <c r="I97" s="152"/>
      <c r="J97" s="38"/>
      <c r="K97" s="38"/>
      <c r="L97" s="61"/>
      <c r="S97" s="36"/>
      <c r="T97" s="36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</row>
    <row r="98" s="2" customFormat="1" ht="6.96" customHeight="1">
      <c r="A98" s="36"/>
      <c r="B98" s="64"/>
      <c r="C98" s="65"/>
      <c r="D98" s="65"/>
      <c r="E98" s="65"/>
      <c r="F98" s="65"/>
      <c r="G98" s="65"/>
      <c r="H98" s="65"/>
      <c r="I98" s="193"/>
      <c r="J98" s="65"/>
      <c r="K98" s="65"/>
      <c r="L98" s="61"/>
      <c r="S98" s="36"/>
      <c r="T98" s="36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</row>
    <row r="102" s="2" customFormat="1" ht="6.96" customHeight="1">
      <c r="A102" s="36"/>
      <c r="B102" s="66"/>
      <c r="C102" s="67"/>
      <c r="D102" s="67"/>
      <c r="E102" s="67"/>
      <c r="F102" s="67"/>
      <c r="G102" s="67"/>
      <c r="H102" s="67"/>
      <c r="I102" s="196"/>
      <c r="J102" s="67"/>
      <c r="K102" s="67"/>
      <c r="L102" s="61"/>
      <c r="S102" s="36"/>
      <c r="T102" s="36"/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</row>
    <row r="103" s="2" customFormat="1" ht="24.96" customHeight="1">
      <c r="A103" s="36"/>
      <c r="B103" s="37"/>
      <c r="C103" s="21" t="s">
        <v>189</v>
      </c>
      <c r="D103" s="38"/>
      <c r="E103" s="38"/>
      <c r="F103" s="38"/>
      <c r="G103" s="38"/>
      <c r="H103" s="38"/>
      <c r="I103" s="152"/>
      <c r="J103" s="38"/>
      <c r="K103" s="38"/>
      <c r="L103" s="61"/>
      <c r="S103" s="36"/>
      <c r="T103" s="36"/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</row>
    <row r="104" s="2" customFormat="1" ht="6.96" customHeight="1">
      <c r="A104" s="36"/>
      <c r="B104" s="37"/>
      <c r="C104" s="38"/>
      <c r="D104" s="38"/>
      <c r="E104" s="38"/>
      <c r="F104" s="38"/>
      <c r="G104" s="38"/>
      <c r="H104" s="38"/>
      <c r="I104" s="152"/>
      <c r="J104" s="38"/>
      <c r="K104" s="38"/>
      <c r="L104" s="61"/>
      <c r="S104" s="36"/>
      <c r="T104" s="36"/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</row>
    <row r="105" s="2" customFormat="1" ht="12" customHeight="1">
      <c r="A105" s="36"/>
      <c r="B105" s="37"/>
      <c r="C105" s="30" t="s">
        <v>15</v>
      </c>
      <c r="D105" s="38"/>
      <c r="E105" s="38"/>
      <c r="F105" s="38"/>
      <c r="G105" s="38"/>
      <c r="H105" s="38"/>
      <c r="I105" s="152"/>
      <c r="J105" s="38"/>
      <c r="K105" s="38"/>
      <c r="L105" s="61"/>
      <c r="S105" s="36"/>
      <c r="T105" s="36"/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</row>
    <row r="106" s="2" customFormat="1" ht="16.5" customHeight="1">
      <c r="A106" s="36"/>
      <c r="B106" s="37"/>
      <c r="C106" s="38"/>
      <c r="D106" s="38"/>
      <c r="E106" s="197" t="str">
        <f>E7</f>
        <v>,,Úprava projektové dokumentace na stavbu Modernizace silnice II/298 Býšť - hranice kraje, km 9,700</v>
      </c>
      <c r="F106" s="30"/>
      <c r="G106" s="30"/>
      <c r="H106" s="30"/>
      <c r="I106" s="152"/>
      <c r="J106" s="38"/>
      <c r="K106" s="38"/>
      <c r="L106" s="61"/>
      <c r="S106" s="36"/>
      <c r="T106" s="36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</row>
    <row r="107" s="2" customFormat="1" ht="12" customHeight="1">
      <c r="A107" s="36"/>
      <c r="B107" s="37"/>
      <c r="C107" s="30" t="s">
        <v>178</v>
      </c>
      <c r="D107" s="38"/>
      <c r="E107" s="38"/>
      <c r="F107" s="38"/>
      <c r="G107" s="38"/>
      <c r="H107" s="38"/>
      <c r="I107" s="152"/>
      <c r="J107" s="38"/>
      <c r="K107" s="38"/>
      <c r="L107" s="61"/>
      <c r="S107" s="36"/>
      <c r="T107" s="36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</row>
    <row r="108" s="2" customFormat="1" ht="16.5" customHeight="1">
      <c r="A108" s="36"/>
      <c r="B108" s="37"/>
      <c r="C108" s="38"/>
      <c r="D108" s="38"/>
      <c r="E108" s="74" t="str">
        <f>E9</f>
        <v>SO 501 - Ochrana stávajícího STL plynovodu - způsobilé výdaje na vedlejší aktivity projektu</v>
      </c>
      <c r="F108" s="38"/>
      <c r="G108" s="38"/>
      <c r="H108" s="38"/>
      <c r="I108" s="152"/>
      <c r="J108" s="38"/>
      <c r="K108" s="38"/>
      <c r="L108" s="61"/>
      <c r="S108" s="36"/>
      <c r="T108" s="36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</row>
    <row r="109" s="2" customFormat="1" ht="6.96" customHeight="1">
      <c r="A109" s="36"/>
      <c r="B109" s="37"/>
      <c r="C109" s="38"/>
      <c r="D109" s="38"/>
      <c r="E109" s="38"/>
      <c r="F109" s="38"/>
      <c r="G109" s="38"/>
      <c r="H109" s="38"/>
      <c r="I109" s="152"/>
      <c r="J109" s="38"/>
      <c r="K109" s="38"/>
      <c r="L109" s="61"/>
      <c r="S109" s="36"/>
      <c r="T109" s="36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</row>
    <row r="110" s="2" customFormat="1" ht="12" customHeight="1">
      <c r="A110" s="36"/>
      <c r="B110" s="37"/>
      <c r="C110" s="30" t="s">
        <v>19</v>
      </c>
      <c r="D110" s="38"/>
      <c r="E110" s="38"/>
      <c r="F110" s="25" t="str">
        <f>F12</f>
        <v xml:space="preserve"> </v>
      </c>
      <c r="G110" s="38"/>
      <c r="H110" s="38"/>
      <c r="I110" s="154" t="s">
        <v>21</v>
      </c>
      <c r="J110" s="77" t="str">
        <f>IF(J12="","",J12)</f>
        <v>7. 11. 2019</v>
      </c>
      <c r="K110" s="38"/>
      <c r="L110" s="61"/>
      <c r="S110" s="36"/>
      <c r="T110" s="36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</row>
    <row r="111" s="2" customFormat="1" ht="6.96" customHeight="1">
      <c r="A111" s="36"/>
      <c r="B111" s="37"/>
      <c r="C111" s="38"/>
      <c r="D111" s="38"/>
      <c r="E111" s="38"/>
      <c r="F111" s="38"/>
      <c r="G111" s="38"/>
      <c r="H111" s="38"/>
      <c r="I111" s="152"/>
      <c r="J111" s="38"/>
      <c r="K111" s="38"/>
      <c r="L111" s="61"/>
      <c r="S111" s="36"/>
      <c r="T111" s="36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</row>
    <row r="112" s="2" customFormat="1" ht="15.15" customHeight="1">
      <c r="A112" s="36"/>
      <c r="B112" s="37"/>
      <c r="C112" s="30" t="s">
        <v>23</v>
      </c>
      <c r="D112" s="38"/>
      <c r="E112" s="38"/>
      <c r="F112" s="25" t="str">
        <f>E15</f>
        <v xml:space="preserve"> </v>
      </c>
      <c r="G112" s="38"/>
      <c r="H112" s="38"/>
      <c r="I112" s="154" t="s">
        <v>28</v>
      </c>
      <c r="J112" s="34" t="str">
        <f>E21</f>
        <v xml:space="preserve"> </v>
      </c>
      <c r="K112" s="38"/>
      <c r="L112" s="61"/>
      <c r="S112" s="36"/>
      <c r="T112" s="36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</row>
    <row r="113" s="2" customFormat="1" ht="15.15" customHeight="1">
      <c r="A113" s="36"/>
      <c r="B113" s="37"/>
      <c r="C113" s="30" t="s">
        <v>26</v>
      </c>
      <c r="D113" s="38"/>
      <c r="E113" s="38"/>
      <c r="F113" s="25" t="str">
        <f>IF(E18="","",E18)</f>
        <v>Vyplň údaj</v>
      </c>
      <c r="G113" s="38"/>
      <c r="H113" s="38"/>
      <c r="I113" s="154" t="s">
        <v>30</v>
      </c>
      <c r="J113" s="34" t="str">
        <f>E24</f>
        <v xml:space="preserve"> </v>
      </c>
      <c r="K113" s="38"/>
      <c r="L113" s="61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</row>
    <row r="114" s="2" customFormat="1" ht="10.32" customHeight="1">
      <c r="A114" s="36"/>
      <c r="B114" s="37"/>
      <c r="C114" s="38"/>
      <c r="D114" s="38"/>
      <c r="E114" s="38"/>
      <c r="F114" s="38"/>
      <c r="G114" s="38"/>
      <c r="H114" s="38"/>
      <c r="I114" s="152"/>
      <c r="J114" s="38"/>
      <c r="K114" s="38"/>
      <c r="L114" s="61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</row>
    <row r="115" s="10" customFormat="1" ht="29.28" customHeight="1">
      <c r="A115" s="210"/>
      <c r="B115" s="211"/>
      <c r="C115" s="212" t="s">
        <v>190</v>
      </c>
      <c r="D115" s="213" t="s">
        <v>57</v>
      </c>
      <c r="E115" s="213" t="s">
        <v>53</v>
      </c>
      <c r="F115" s="213" t="s">
        <v>54</v>
      </c>
      <c r="G115" s="213" t="s">
        <v>191</v>
      </c>
      <c r="H115" s="213" t="s">
        <v>192</v>
      </c>
      <c r="I115" s="214" t="s">
        <v>193</v>
      </c>
      <c r="J115" s="213" t="s">
        <v>186</v>
      </c>
      <c r="K115" s="215" t="s">
        <v>194</v>
      </c>
      <c r="L115" s="216"/>
      <c r="M115" s="98" t="s">
        <v>1</v>
      </c>
      <c r="N115" s="99" t="s">
        <v>36</v>
      </c>
      <c r="O115" s="99" t="s">
        <v>195</v>
      </c>
      <c r="P115" s="99" t="s">
        <v>196</v>
      </c>
      <c r="Q115" s="99" t="s">
        <v>197</v>
      </c>
      <c r="R115" s="99" t="s">
        <v>198</v>
      </c>
      <c r="S115" s="99" t="s">
        <v>199</v>
      </c>
      <c r="T115" s="100" t="s">
        <v>200</v>
      </c>
      <c r="U115" s="210"/>
      <c r="V115" s="210"/>
      <c r="W115" s="210"/>
      <c r="X115" s="210"/>
      <c r="Y115" s="210"/>
      <c r="Z115" s="210"/>
      <c r="AA115" s="210"/>
      <c r="AB115" s="210"/>
      <c r="AC115" s="210"/>
      <c r="AD115" s="210"/>
      <c r="AE115" s="210"/>
    </row>
    <row r="116" s="2" customFormat="1" ht="22.8" customHeight="1">
      <c r="A116" s="36"/>
      <c r="B116" s="37"/>
      <c r="C116" s="105" t="s">
        <v>201</v>
      </c>
      <c r="D116" s="38"/>
      <c r="E116" s="38"/>
      <c r="F116" s="38"/>
      <c r="G116" s="38"/>
      <c r="H116" s="38"/>
      <c r="I116" s="152"/>
      <c r="J116" s="217">
        <f>BK116</f>
        <v>0</v>
      </c>
      <c r="K116" s="38"/>
      <c r="L116" s="42"/>
      <c r="M116" s="101"/>
      <c r="N116" s="218"/>
      <c r="O116" s="102"/>
      <c r="P116" s="219">
        <f>P117</f>
        <v>0</v>
      </c>
      <c r="Q116" s="102"/>
      <c r="R116" s="219">
        <f>R117</f>
        <v>0</v>
      </c>
      <c r="S116" s="102"/>
      <c r="T116" s="220">
        <f>T117</f>
        <v>0</v>
      </c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  <c r="AT116" s="15" t="s">
        <v>71</v>
      </c>
      <c r="AU116" s="15" t="s">
        <v>82</v>
      </c>
      <c r="BK116" s="221">
        <f>BK117</f>
        <v>0</v>
      </c>
    </row>
    <row r="117" s="11" customFormat="1" ht="25.92" customHeight="1">
      <c r="A117" s="11"/>
      <c r="B117" s="222"/>
      <c r="C117" s="223"/>
      <c r="D117" s="224" t="s">
        <v>71</v>
      </c>
      <c r="E117" s="225" t="s">
        <v>355</v>
      </c>
      <c r="F117" s="225" t="s">
        <v>581</v>
      </c>
      <c r="G117" s="223"/>
      <c r="H117" s="223"/>
      <c r="I117" s="226"/>
      <c r="J117" s="227">
        <f>BK117</f>
        <v>0</v>
      </c>
      <c r="K117" s="223"/>
      <c r="L117" s="228"/>
      <c r="M117" s="229"/>
      <c r="N117" s="230"/>
      <c r="O117" s="230"/>
      <c r="P117" s="231">
        <f>SUM(P118:P123)</f>
        <v>0</v>
      </c>
      <c r="Q117" s="230"/>
      <c r="R117" s="231">
        <f>SUM(R118:R123)</f>
        <v>0</v>
      </c>
      <c r="S117" s="230"/>
      <c r="T117" s="232">
        <f>SUM(T118:T123)</f>
        <v>0</v>
      </c>
      <c r="U117" s="11"/>
      <c r="V117" s="11"/>
      <c r="W117" s="11"/>
      <c r="X117" s="11"/>
      <c r="Y117" s="11"/>
      <c r="Z117" s="11"/>
      <c r="AA117" s="11"/>
      <c r="AB117" s="11"/>
      <c r="AC117" s="11"/>
      <c r="AD117" s="11"/>
      <c r="AE117" s="11"/>
      <c r="AR117" s="233" t="s">
        <v>80</v>
      </c>
      <c r="AT117" s="234" t="s">
        <v>71</v>
      </c>
      <c r="AU117" s="234" t="s">
        <v>72</v>
      </c>
      <c r="AY117" s="233" t="s">
        <v>203</v>
      </c>
      <c r="BK117" s="235">
        <f>SUM(BK118:BK123)</f>
        <v>0</v>
      </c>
    </row>
    <row r="118" s="2" customFormat="1" ht="16.5" customHeight="1">
      <c r="A118" s="36"/>
      <c r="B118" s="37"/>
      <c r="C118" s="236" t="s">
        <v>80</v>
      </c>
      <c r="D118" s="236" t="s">
        <v>204</v>
      </c>
      <c r="E118" s="237" t="s">
        <v>1579</v>
      </c>
      <c r="F118" s="238" t="s">
        <v>1580</v>
      </c>
      <c r="G118" s="239" t="s">
        <v>325</v>
      </c>
      <c r="H118" s="240">
        <v>15</v>
      </c>
      <c r="I118" s="241"/>
      <c r="J118" s="240">
        <f>ROUND(I118*H118,2)</f>
        <v>0</v>
      </c>
      <c r="K118" s="238" t="s">
        <v>452</v>
      </c>
      <c r="L118" s="42"/>
      <c r="M118" s="242" t="s">
        <v>1</v>
      </c>
      <c r="N118" s="243" t="s">
        <v>37</v>
      </c>
      <c r="O118" s="89"/>
      <c r="P118" s="244">
        <f>O118*H118</f>
        <v>0</v>
      </c>
      <c r="Q118" s="244">
        <v>0</v>
      </c>
      <c r="R118" s="244">
        <f>Q118*H118</f>
        <v>0</v>
      </c>
      <c r="S118" s="244">
        <v>0</v>
      </c>
      <c r="T118" s="245">
        <f>S118*H118</f>
        <v>0</v>
      </c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  <c r="AR118" s="246" t="s">
        <v>209</v>
      </c>
      <c r="AT118" s="246" t="s">
        <v>204</v>
      </c>
      <c r="AU118" s="246" t="s">
        <v>80</v>
      </c>
      <c r="AY118" s="15" t="s">
        <v>203</v>
      </c>
      <c r="BE118" s="247">
        <f>IF(N118="základní",J118,0)</f>
        <v>0</v>
      </c>
      <c r="BF118" s="247">
        <f>IF(N118="snížená",J118,0)</f>
        <v>0</v>
      </c>
      <c r="BG118" s="247">
        <f>IF(N118="zákl. přenesená",J118,0)</f>
        <v>0</v>
      </c>
      <c r="BH118" s="247">
        <f>IF(N118="sníž. přenesená",J118,0)</f>
        <v>0</v>
      </c>
      <c r="BI118" s="247">
        <f>IF(N118="nulová",J118,0)</f>
        <v>0</v>
      </c>
      <c r="BJ118" s="15" t="s">
        <v>80</v>
      </c>
      <c r="BK118" s="247">
        <f>ROUND(I118*H118,2)</f>
        <v>0</v>
      </c>
      <c r="BL118" s="15" t="s">
        <v>209</v>
      </c>
      <c r="BM118" s="246" t="s">
        <v>1581</v>
      </c>
    </row>
    <row r="119" s="2" customFormat="1">
      <c r="A119" s="36"/>
      <c r="B119" s="37"/>
      <c r="C119" s="38"/>
      <c r="D119" s="248" t="s">
        <v>211</v>
      </c>
      <c r="E119" s="38"/>
      <c r="F119" s="249" t="s">
        <v>1575</v>
      </c>
      <c r="G119" s="38"/>
      <c r="H119" s="38"/>
      <c r="I119" s="152"/>
      <c r="J119" s="38"/>
      <c r="K119" s="38"/>
      <c r="L119" s="42"/>
      <c r="M119" s="250"/>
      <c r="N119" s="251"/>
      <c r="O119" s="89"/>
      <c r="P119" s="89"/>
      <c r="Q119" s="89"/>
      <c r="R119" s="89"/>
      <c r="S119" s="89"/>
      <c r="T119" s="90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  <c r="AT119" s="15" t="s">
        <v>211</v>
      </c>
      <c r="AU119" s="15" t="s">
        <v>80</v>
      </c>
    </row>
    <row r="120" s="12" customFormat="1">
      <c r="A120" s="12"/>
      <c r="B120" s="252"/>
      <c r="C120" s="253"/>
      <c r="D120" s="248" t="s">
        <v>213</v>
      </c>
      <c r="E120" s="254" t="s">
        <v>231</v>
      </c>
      <c r="F120" s="255" t="s">
        <v>1582</v>
      </c>
      <c r="G120" s="253"/>
      <c r="H120" s="256">
        <v>15</v>
      </c>
      <c r="I120" s="257"/>
      <c r="J120" s="253"/>
      <c r="K120" s="253"/>
      <c r="L120" s="258"/>
      <c r="M120" s="259"/>
      <c r="N120" s="260"/>
      <c r="O120" s="260"/>
      <c r="P120" s="260"/>
      <c r="Q120" s="260"/>
      <c r="R120" s="260"/>
      <c r="S120" s="260"/>
      <c r="T120" s="261"/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T120" s="262" t="s">
        <v>213</v>
      </c>
      <c r="AU120" s="262" t="s">
        <v>80</v>
      </c>
      <c r="AV120" s="12" t="s">
        <v>95</v>
      </c>
      <c r="AW120" s="12" t="s">
        <v>29</v>
      </c>
      <c r="AX120" s="12" t="s">
        <v>80</v>
      </c>
      <c r="AY120" s="262" t="s">
        <v>203</v>
      </c>
    </row>
    <row r="121" s="2" customFormat="1" ht="16.5" customHeight="1">
      <c r="A121" s="36"/>
      <c r="B121" s="37"/>
      <c r="C121" s="236" t="s">
        <v>95</v>
      </c>
      <c r="D121" s="236" t="s">
        <v>204</v>
      </c>
      <c r="E121" s="237" t="s">
        <v>1583</v>
      </c>
      <c r="F121" s="238" t="s">
        <v>1584</v>
      </c>
      <c r="G121" s="239" t="s">
        <v>207</v>
      </c>
      <c r="H121" s="240">
        <v>1</v>
      </c>
      <c r="I121" s="241"/>
      <c r="J121" s="240">
        <f>ROUND(I121*H121,2)</f>
        <v>0</v>
      </c>
      <c r="K121" s="238" t="s">
        <v>452</v>
      </c>
      <c r="L121" s="42"/>
      <c r="M121" s="242" t="s">
        <v>1</v>
      </c>
      <c r="N121" s="243" t="s">
        <v>37</v>
      </c>
      <c r="O121" s="89"/>
      <c r="P121" s="244">
        <f>O121*H121</f>
        <v>0</v>
      </c>
      <c r="Q121" s="244">
        <v>0</v>
      </c>
      <c r="R121" s="244">
        <f>Q121*H121</f>
        <v>0</v>
      </c>
      <c r="S121" s="244">
        <v>0</v>
      </c>
      <c r="T121" s="245">
        <f>S121*H121</f>
        <v>0</v>
      </c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R121" s="246" t="s">
        <v>209</v>
      </c>
      <c r="AT121" s="246" t="s">
        <v>204</v>
      </c>
      <c r="AU121" s="246" t="s">
        <v>80</v>
      </c>
      <c r="AY121" s="15" t="s">
        <v>203</v>
      </c>
      <c r="BE121" s="247">
        <f>IF(N121="základní",J121,0)</f>
        <v>0</v>
      </c>
      <c r="BF121" s="247">
        <f>IF(N121="snížená",J121,0)</f>
        <v>0</v>
      </c>
      <c r="BG121" s="247">
        <f>IF(N121="zákl. přenesená",J121,0)</f>
        <v>0</v>
      </c>
      <c r="BH121" s="247">
        <f>IF(N121="sníž. přenesená",J121,0)</f>
        <v>0</v>
      </c>
      <c r="BI121" s="247">
        <f>IF(N121="nulová",J121,0)</f>
        <v>0</v>
      </c>
      <c r="BJ121" s="15" t="s">
        <v>80</v>
      </c>
      <c r="BK121" s="247">
        <f>ROUND(I121*H121,2)</f>
        <v>0</v>
      </c>
      <c r="BL121" s="15" t="s">
        <v>209</v>
      </c>
      <c r="BM121" s="246" t="s">
        <v>1585</v>
      </c>
    </row>
    <row r="122" s="2" customFormat="1">
      <c r="A122" s="36"/>
      <c r="B122" s="37"/>
      <c r="C122" s="38"/>
      <c r="D122" s="248" t="s">
        <v>211</v>
      </c>
      <c r="E122" s="38"/>
      <c r="F122" s="249" t="s">
        <v>1384</v>
      </c>
      <c r="G122" s="38"/>
      <c r="H122" s="38"/>
      <c r="I122" s="152"/>
      <c r="J122" s="38"/>
      <c r="K122" s="38"/>
      <c r="L122" s="42"/>
      <c r="M122" s="250"/>
      <c r="N122" s="251"/>
      <c r="O122" s="89"/>
      <c r="P122" s="89"/>
      <c r="Q122" s="89"/>
      <c r="R122" s="89"/>
      <c r="S122" s="89"/>
      <c r="T122" s="90"/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T122" s="15" t="s">
        <v>211</v>
      </c>
      <c r="AU122" s="15" t="s">
        <v>80</v>
      </c>
    </row>
    <row r="123" s="12" customFormat="1">
      <c r="A123" s="12"/>
      <c r="B123" s="252"/>
      <c r="C123" s="253"/>
      <c r="D123" s="248" t="s">
        <v>213</v>
      </c>
      <c r="E123" s="254" t="s">
        <v>226</v>
      </c>
      <c r="F123" s="255" t="s">
        <v>1586</v>
      </c>
      <c r="G123" s="253"/>
      <c r="H123" s="256">
        <v>1</v>
      </c>
      <c r="I123" s="257"/>
      <c r="J123" s="253"/>
      <c r="K123" s="253"/>
      <c r="L123" s="258"/>
      <c r="M123" s="263"/>
      <c r="N123" s="264"/>
      <c r="O123" s="264"/>
      <c r="P123" s="264"/>
      <c r="Q123" s="264"/>
      <c r="R123" s="264"/>
      <c r="S123" s="264"/>
      <c r="T123" s="265"/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T123" s="262" t="s">
        <v>213</v>
      </c>
      <c r="AU123" s="262" t="s">
        <v>80</v>
      </c>
      <c r="AV123" s="12" t="s">
        <v>95</v>
      </c>
      <c r="AW123" s="12" t="s">
        <v>29</v>
      </c>
      <c r="AX123" s="12" t="s">
        <v>80</v>
      </c>
      <c r="AY123" s="262" t="s">
        <v>203</v>
      </c>
    </row>
    <row r="124" s="2" customFormat="1" ht="6.96" customHeight="1">
      <c r="A124" s="36"/>
      <c r="B124" s="64"/>
      <c r="C124" s="65"/>
      <c r="D124" s="65"/>
      <c r="E124" s="65"/>
      <c r="F124" s="65"/>
      <c r="G124" s="65"/>
      <c r="H124" s="65"/>
      <c r="I124" s="193"/>
      <c r="J124" s="65"/>
      <c r="K124" s="65"/>
      <c r="L124" s="42"/>
      <c r="M124" s="36"/>
      <c r="O124" s="36"/>
      <c r="P124" s="36"/>
      <c r="Q124" s="36"/>
      <c r="R124" s="36"/>
      <c r="S124" s="36"/>
      <c r="T124" s="36"/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</row>
  </sheetData>
  <sheetProtection sheet="1" autoFilter="0" formatColumns="0" formatRows="0" objects="1" scenarios="1" spinCount="100000" saltValue="xhzksDAKU/brIEbZQN+2zDC3yyXWxLUsn9EspnSWAzj+IXGi8mu1m99AtPv5hTr/Gce3b6WWOTwJrhdz+ZirxA==" hashValue="9fkEuvGvtvAl45RpLzMfq6RkOkvBeDG+yfqvOVfXa8XVQmKddZX8+RhjS8quR0YOiMA8unIVRJ5S0Do8NdS7rQ==" algorithmName="SHA-512" password="CC35"/>
  <autoFilter ref="C115:K123"/>
  <mergeCells count="9">
    <mergeCell ref="E7:H7"/>
    <mergeCell ref="E9:H9"/>
    <mergeCell ref="E18:H18"/>
    <mergeCell ref="E27:H27"/>
    <mergeCell ref="E84:H84"/>
    <mergeCell ref="E86:H86"/>
    <mergeCell ref="E106:H106"/>
    <mergeCell ref="E108:H108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style="1" customWidth="1"/>
    <col min="2" max="2" width="1.67" style="1" customWidth="1"/>
    <col min="3" max="3" width="4.17" style="1" customWidth="1"/>
    <col min="4" max="4" width="4.33" style="1" customWidth="1"/>
    <col min="5" max="5" width="17.17" style="1" customWidth="1"/>
    <col min="6" max="6" width="100.83" style="1" customWidth="1"/>
    <col min="7" max="7" width="7" style="1" customWidth="1"/>
    <col min="8" max="8" width="11.5" style="1" customWidth="1"/>
    <col min="9" max="9" width="20.17" style="144" customWidth="1"/>
    <col min="10" max="10" width="20.17" style="1" customWidth="1"/>
    <col min="11" max="11" width="20.17" style="1" customWidth="1"/>
    <col min="12" max="12" width="9.33" style="1" customWidth="1"/>
    <col min="13" max="13" width="10.83" style="1" hidden="1" customWidth="1"/>
    <col min="14" max="14" width="9.33" style="1" hidden="1"/>
    <col min="15" max="15" width="14.17" style="1" hidden="1" customWidth="1"/>
    <col min="16" max="16" width="14.17" style="1" hidden="1" customWidth="1"/>
    <col min="17" max="17" width="14.17" style="1" hidden="1" customWidth="1"/>
    <col min="18" max="18" width="14.17" style="1" hidden="1" customWidth="1"/>
    <col min="19" max="19" width="14.17" style="1" hidden="1" customWidth="1"/>
    <col min="20" max="20" width="14.17" style="1" hidden="1" customWidth="1"/>
    <col min="21" max="21" width="16.33" style="1" hidden="1" customWidth="1"/>
    <col min="22" max="22" width="12.33" style="1" customWidth="1"/>
    <col min="23" max="23" width="16.33" style="1" customWidth="1"/>
    <col min="24" max="24" width="12.33" style="1" customWidth="1"/>
    <col min="25" max="25" width="15" style="1" customWidth="1"/>
    <col min="26" max="26" width="11" style="1" customWidth="1"/>
    <col min="27" max="27" width="15" style="1" customWidth="1"/>
    <col min="28" max="28" width="16.33" style="1" customWidth="1"/>
    <col min="29" max="29" width="11" style="1" customWidth="1"/>
    <col min="30" max="30" width="15" style="1" customWidth="1"/>
    <col min="31" max="31" width="16.33" style="1" customWidth="1"/>
    <col min="44" max="44" width="9.33" style="1" hidden="1"/>
    <col min="45" max="45" width="9.33" style="1" hidden="1"/>
    <col min="46" max="46" width="9.33" style="1" hidden="1"/>
    <col min="47" max="47" width="9.33" style="1" hidden="1"/>
    <col min="48" max="48" width="9.33" style="1" hidden="1"/>
    <col min="49" max="49" width="9.33" style="1" hidden="1"/>
    <col min="50" max="50" width="9.33" style="1" hidden="1"/>
    <col min="51" max="51" width="9.33" style="1" hidden="1"/>
    <col min="52" max="52" width="9.33" style="1" hidden="1"/>
    <col min="53" max="53" width="9.33" style="1" hidden="1"/>
    <col min="54" max="54" width="9.33" style="1" hidden="1"/>
    <col min="55" max="55" width="9.33" style="1" hidden="1"/>
    <col min="56" max="56" width="9.33" style="1" hidden="1"/>
    <col min="57" max="57" width="9.33" style="1" hidden="1"/>
    <col min="58" max="58" width="9.33" style="1" hidden="1"/>
    <col min="59" max="59" width="9.33" style="1" hidden="1"/>
    <col min="60" max="60" width="9.33" style="1" hidden="1"/>
    <col min="61" max="61" width="9.33" style="1" hidden="1"/>
    <col min="62" max="62" width="9.33" style="1" hidden="1"/>
    <col min="63" max="63" width="9.33" style="1" hidden="1"/>
    <col min="64" max="64" width="9.33" style="1" hidden="1"/>
    <col min="65" max="65" width="9.33" style="1" hidden="1"/>
  </cols>
  <sheetData>
    <row r="2" s="1" customFormat="1" ht="36.96" customHeight="1">
      <c r="I2" s="144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85</v>
      </c>
      <c r="AZ2" s="266" t="s">
        <v>250</v>
      </c>
      <c r="BA2" s="266" t="s">
        <v>250</v>
      </c>
      <c r="BB2" s="266" t="s">
        <v>1</v>
      </c>
      <c r="BC2" s="266" t="s">
        <v>80</v>
      </c>
      <c r="BD2" s="266" t="s">
        <v>95</v>
      </c>
    </row>
    <row r="3" s="1" customFormat="1" ht="6.96" customHeight="1">
      <c r="B3" s="145"/>
      <c r="C3" s="146"/>
      <c r="D3" s="146"/>
      <c r="E3" s="146"/>
      <c r="F3" s="146"/>
      <c r="G3" s="146"/>
      <c r="H3" s="146"/>
      <c r="I3" s="147"/>
      <c r="J3" s="146"/>
      <c r="K3" s="146"/>
      <c r="L3" s="18"/>
      <c r="AT3" s="15" t="s">
        <v>82</v>
      </c>
    </row>
    <row r="4" s="1" customFormat="1" ht="24.96" customHeight="1">
      <c r="B4" s="18"/>
      <c r="D4" s="148" t="s">
        <v>177</v>
      </c>
      <c r="I4" s="144"/>
      <c r="L4" s="18"/>
      <c r="M4" s="149" t="s">
        <v>10</v>
      </c>
      <c r="AT4" s="15" t="s">
        <v>4</v>
      </c>
    </row>
    <row r="5" s="1" customFormat="1" ht="6.96" customHeight="1">
      <c r="B5" s="18"/>
      <c r="I5" s="144"/>
      <c r="L5" s="18"/>
    </row>
    <row r="6" s="1" customFormat="1" ht="12" customHeight="1">
      <c r="B6" s="18"/>
      <c r="D6" s="150" t="s">
        <v>15</v>
      </c>
      <c r="I6" s="144"/>
      <c r="L6" s="18"/>
    </row>
    <row r="7" s="1" customFormat="1" ht="16.5" customHeight="1">
      <c r="B7" s="18"/>
      <c r="E7" s="151" t="str">
        <f>'Rekapitulace stavby'!K6</f>
        <v>,,Úprava projektové dokumentace na stavbu Modernizace silnice II/298 Býšť - hranice kraje, km 9,700</v>
      </c>
      <c r="F7" s="150"/>
      <c r="G7" s="150"/>
      <c r="H7" s="150"/>
      <c r="I7" s="144"/>
      <c r="L7" s="18"/>
    </row>
    <row r="8" s="2" customFormat="1" ht="12" customHeight="1">
      <c r="A8" s="36"/>
      <c r="B8" s="42"/>
      <c r="C8" s="36"/>
      <c r="D8" s="150" t="s">
        <v>178</v>
      </c>
      <c r="E8" s="36"/>
      <c r="F8" s="36"/>
      <c r="G8" s="36"/>
      <c r="H8" s="36"/>
      <c r="I8" s="152"/>
      <c r="J8" s="36"/>
      <c r="K8" s="36"/>
      <c r="L8" s="61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6.5" customHeight="1">
      <c r="A9" s="36"/>
      <c r="B9" s="42"/>
      <c r="C9" s="36"/>
      <c r="D9" s="36"/>
      <c r="E9" s="153" t="s">
        <v>252</v>
      </c>
      <c r="F9" s="36"/>
      <c r="G9" s="36"/>
      <c r="H9" s="36"/>
      <c r="I9" s="152"/>
      <c r="J9" s="36"/>
      <c r="K9" s="36"/>
      <c r="L9" s="61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42"/>
      <c r="C10" s="36"/>
      <c r="D10" s="36"/>
      <c r="E10" s="36"/>
      <c r="F10" s="36"/>
      <c r="G10" s="36"/>
      <c r="H10" s="36"/>
      <c r="I10" s="152"/>
      <c r="J10" s="36"/>
      <c r="K10" s="36"/>
      <c r="L10" s="61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42"/>
      <c r="C11" s="36"/>
      <c r="D11" s="150" t="s">
        <v>17</v>
      </c>
      <c r="E11" s="36"/>
      <c r="F11" s="139" t="s">
        <v>1</v>
      </c>
      <c r="G11" s="36"/>
      <c r="H11" s="36"/>
      <c r="I11" s="154" t="s">
        <v>18</v>
      </c>
      <c r="J11" s="139" t="s">
        <v>1</v>
      </c>
      <c r="K11" s="36"/>
      <c r="L11" s="61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42"/>
      <c r="C12" s="36"/>
      <c r="D12" s="150" t="s">
        <v>19</v>
      </c>
      <c r="E12" s="36"/>
      <c r="F12" s="139" t="s">
        <v>20</v>
      </c>
      <c r="G12" s="36"/>
      <c r="H12" s="36"/>
      <c r="I12" s="154" t="s">
        <v>21</v>
      </c>
      <c r="J12" s="155" t="str">
        <f>'Rekapitulace stavby'!AN8</f>
        <v>7. 11. 2019</v>
      </c>
      <c r="K12" s="36"/>
      <c r="L12" s="61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0.8" customHeight="1">
      <c r="A13" s="36"/>
      <c r="B13" s="42"/>
      <c r="C13" s="36"/>
      <c r="D13" s="36"/>
      <c r="E13" s="36"/>
      <c r="F13" s="36"/>
      <c r="G13" s="36"/>
      <c r="H13" s="36"/>
      <c r="I13" s="152"/>
      <c r="J13" s="36"/>
      <c r="K13" s="36"/>
      <c r="L13" s="61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50" t="s">
        <v>23</v>
      </c>
      <c r="E14" s="36"/>
      <c r="F14" s="36"/>
      <c r="G14" s="36"/>
      <c r="H14" s="36"/>
      <c r="I14" s="154" t="s">
        <v>24</v>
      </c>
      <c r="J14" s="139" t="str">
        <f>IF('Rekapitulace stavby'!AN10="","",'Rekapitulace stavby'!AN10)</f>
        <v/>
      </c>
      <c r="K14" s="36"/>
      <c r="L14" s="61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42"/>
      <c r="C15" s="36"/>
      <c r="D15" s="36"/>
      <c r="E15" s="139" t="str">
        <f>IF('Rekapitulace stavby'!E11="","",'Rekapitulace stavby'!E11)</f>
        <v xml:space="preserve"> </v>
      </c>
      <c r="F15" s="36"/>
      <c r="G15" s="36"/>
      <c r="H15" s="36"/>
      <c r="I15" s="154" t="s">
        <v>25</v>
      </c>
      <c r="J15" s="139" t="str">
        <f>IF('Rekapitulace stavby'!AN11="","",'Rekapitulace stavby'!AN11)</f>
        <v/>
      </c>
      <c r="K15" s="36"/>
      <c r="L15" s="61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42"/>
      <c r="C16" s="36"/>
      <c r="D16" s="36"/>
      <c r="E16" s="36"/>
      <c r="F16" s="36"/>
      <c r="G16" s="36"/>
      <c r="H16" s="36"/>
      <c r="I16" s="152"/>
      <c r="J16" s="36"/>
      <c r="K16" s="36"/>
      <c r="L16" s="61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42"/>
      <c r="C17" s="36"/>
      <c r="D17" s="150" t="s">
        <v>26</v>
      </c>
      <c r="E17" s="36"/>
      <c r="F17" s="36"/>
      <c r="G17" s="36"/>
      <c r="H17" s="36"/>
      <c r="I17" s="154" t="s">
        <v>24</v>
      </c>
      <c r="J17" s="31" t="str">
        <f>'Rekapitulace stavby'!AN13</f>
        <v>Vyplň údaj</v>
      </c>
      <c r="K17" s="36"/>
      <c r="L17" s="61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42"/>
      <c r="C18" s="36"/>
      <c r="D18" s="36"/>
      <c r="E18" s="31" t="str">
        <f>'Rekapitulace stavby'!E14</f>
        <v>Vyplň údaj</v>
      </c>
      <c r="F18" s="139"/>
      <c r="G18" s="139"/>
      <c r="H18" s="139"/>
      <c r="I18" s="154" t="s">
        <v>25</v>
      </c>
      <c r="J18" s="31" t="str">
        <f>'Rekapitulace stavby'!AN14</f>
        <v>Vyplň údaj</v>
      </c>
      <c r="K18" s="36"/>
      <c r="L18" s="61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42"/>
      <c r="C19" s="36"/>
      <c r="D19" s="36"/>
      <c r="E19" s="36"/>
      <c r="F19" s="36"/>
      <c r="G19" s="36"/>
      <c r="H19" s="36"/>
      <c r="I19" s="152"/>
      <c r="J19" s="36"/>
      <c r="K19" s="36"/>
      <c r="L19" s="61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42"/>
      <c r="C20" s="36"/>
      <c r="D20" s="150" t="s">
        <v>28</v>
      </c>
      <c r="E20" s="36"/>
      <c r="F20" s="36"/>
      <c r="G20" s="36"/>
      <c r="H20" s="36"/>
      <c r="I20" s="154" t="s">
        <v>24</v>
      </c>
      <c r="J20" s="139" t="str">
        <f>IF('Rekapitulace stavby'!AN16="","",'Rekapitulace stavby'!AN16)</f>
        <v/>
      </c>
      <c r="K20" s="36"/>
      <c r="L20" s="61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42"/>
      <c r="C21" s="36"/>
      <c r="D21" s="36"/>
      <c r="E21" s="139" t="str">
        <f>IF('Rekapitulace stavby'!E17="","",'Rekapitulace stavby'!E17)</f>
        <v xml:space="preserve"> </v>
      </c>
      <c r="F21" s="36"/>
      <c r="G21" s="36"/>
      <c r="H21" s="36"/>
      <c r="I21" s="154" t="s">
        <v>25</v>
      </c>
      <c r="J21" s="139" t="str">
        <f>IF('Rekapitulace stavby'!AN17="","",'Rekapitulace stavby'!AN17)</f>
        <v/>
      </c>
      <c r="K21" s="36"/>
      <c r="L21" s="61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42"/>
      <c r="C22" s="36"/>
      <c r="D22" s="36"/>
      <c r="E22" s="36"/>
      <c r="F22" s="36"/>
      <c r="G22" s="36"/>
      <c r="H22" s="36"/>
      <c r="I22" s="152"/>
      <c r="J22" s="36"/>
      <c r="K22" s="36"/>
      <c r="L22" s="61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42"/>
      <c r="C23" s="36"/>
      <c r="D23" s="150" t="s">
        <v>30</v>
      </c>
      <c r="E23" s="36"/>
      <c r="F23" s="36"/>
      <c r="G23" s="36"/>
      <c r="H23" s="36"/>
      <c r="I23" s="154" t="s">
        <v>24</v>
      </c>
      <c r="J23" s="139" t="str">
        <f>IF('Rekapitulace stavby'!AN19="","",'Rekapitulace stavby'!AN19)</f>
        <v/>
      </c>
      <c r="K23" s="36"/>
      <c r="L23" s="61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42"/>
      <c r="C24" s="36"/>
      <c r="D24" s="36"/>
      <c r="E24" s="139" t="str">
        <f>IF('Rekapitulace stavby'!E20="","",'Rekapitulace stavby'!E20)</f>
        <v xml:space="preserve"> </v>
      </c>
      <c r="F24" s="36"/>
      <c r="G24" s="36"/>
      <c r="H24" s="36"/>
      <c r="I24" s="154" t="s">
        <v>25</v>
      </c>
      <c r="J24" s="139" t="str">
        <f>IF('Rekapitulace stavby'!AN20="","",'Rekapitulace stavby'!AN20)</f>
        <v/>
      </c>
      <c r="K24" s="36"/>
      <c r="L24" s="61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42"/>
      <c r="C25" s="36"/>
      <c r="D25" s="36"/>
      <c r="E25" s="36"/>
      <c r="F25" s="36"/>
      <c r="G25" s="36"/>
      <c r="H25" s="36"/>
      <c r="I25" s="152"/>
      <c r="J25" s="36"/>
      <c r="K25" s="36"/>
      <c r="L25" s="61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42"/>
      <c r="C26" s="36"/>
      <c r="D26" s="150" t="s">
        <v>31</v>
      </c>
      <c r="E26" s="36"/>
      <c r="F26" s="36"/>
      <c r="G26" s="36"/>
      <c r="H26" s="36"/>
      <c r="I26" s="152"/>
      <c r="J26" s="36"/>
      <c r="K26" s="36"/>
      <c r="L26" s="61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16.5" customHeight="1">
      <c r="A27" s="159"/>
      <c r="B27" s="160"/>
      <c r="C27" s="159"/>
      <c r="D27" s="159"/>
      <c r="E27" s="161" t="s">
        <v>1</v>
      </c>
      <c r="F27" s="161"/>
      <c r="G27" s="161"/>
      <c r="H27" s="161"/>
      <c r="I27" s="162"/>
      <c r="J27" s="159"/>
      <c r="K27" s="159"/>
      <c r="L27" s="163"/>
      <c r="S27" s="159"/>
      <c r="T27" s="159"/>
      <c r="U27" s="159"/>
      <c r="V27" s="159"/>
      <c r="W27" s="159"/>
      <c r="X27" s="159"/>
      <c r="Y27" s="159"/>
      <c r="Z27" s="159"/>
      <c r="AA27" s="159"/>
      <c r="AB27" s="159"/>
      <c r="AC27" s="159"/>
      <c r="AD27" s="159"/>
      <c r="AE27" s="159"/>
    </row>
    <row r="28" s="2" customFormat="1" ht="6.96" customHeight="1">
      <c r="A28" s="36"/>
      <c r="B28" s="42"/>
      <c r="C28" s="36"/>
      <c r="D28" s="36"/>
      <c r="E28" s="36"/>
      <c r="F28" s="36"/>
      <c r="G28" s="36"/>
      <c r="H28" s="36"/>
      <c r="I28" s="152"/>
      <c r="J28" s="36"/>
      <c r="K28" s="36"/>
      <c r="L28" s="61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42"/>
      <c r="C29" s="36"/>
      <c r="D29" s="164"/>
      <c r="E29" s="164"/>
      <c r="F29" s="164"/>
      <c r="G29" s="164"/>
      <c r="H29" s="164"/>
      <c r="I29" s="165"/>
      <c r="J29" s="164"/>
      <c r="K29" s="164"/>
      <c r="L29" s="61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25.44" customHeight="1">
      <c r="A30" s="36"/>
      <c r="B30" s="42"/>
      <c r="C30" s="36"/>
      <c r="D30" s="166" t="s">
        <v>32</v>
      </c>
      <c r="E30" s="36"/>
      <c r="F30" s="36"/>
      <c r="G30" s="36"/>
      <c r="H30" s="36"/>
      <c r="I30" s="152"/>
      <c r="J30" s="167">
        <f>ROUND(J119, 2)</f>
        <v>0</v>
      </c>
      <c r="K30" s="36"/>
      <c r="L30" s="61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64"/>
      <c r="E31" s="164"/>
      <c r="F31" s="164"/>
      <c r="G31" s="164"/>
      <c r="H31" s="164"/>
      <c r="I31" s="165"/>
      <c r="J31" s="164"/>
      <c r="K31" s="164"/>
      <c r="L31" s="61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42"/>
      <c r="C32" s="36"/>
      <c r="D32" s="36"/>
      <c r="E32" s="36"/>
      <c r="F32" s="168" t="s">
        <v>34</v>
      </c>
      <c r="G32" s="36"/>
      <c r="H32" s="36"/>
      <c r="I32" s="169" t="s">
        <v>33</v>
      </c>
      <c r="J32" s="168" t="s">
        <v>35</v>
      </c>
      <c r="K32" s="36"/>
      <c r="L32" s="61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14.4" customHeight="1">
      <c r="A33" s="36"/>
      <c r="B33" s="42"/>
      <c r="C33" s="36"/>
      <c r="D33" s="170" t="s">
        <v>36</v>
      </c>
      <c r="E33" s="150" t="s">
        <v>37</v>
      </c>
      <c r="F33" s="171">
        <f>ROUND((SUM(BE119:BE137)),  2)</f>
        <v>0</v>
      </c>
      <c r="G33" s="36"/>
      <c r="H33" s="36"/>
      <c r="I33" s="172">
        <v>0.20999999999999999</v>
      </c>
      <c r="J33" s="171">
        <f>ROUND(((SUM(BE119:BE137))*I33),  2)</f>
        <v>0</v>
      </c>
      <c r="K33" s="36"/>
      <c r="L33" s="61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150" t="s">
        <v>38</v>
      </c>
      <c r="F34" s="171">
        <f>ROUND((SUM(BF119:BF137)),  2)</f>
        <v>0</v>
      </c>
      <c r="G34" s="36"/>
      <c r="H34" s="36"/>
      <c r="I34" s="172">
        <v>0.14999999999999999</v>
      </c>
      <c r="J34" s="171">
        <f>ROUND(((SUM(BF119:BF137))*I34),  2)</f>
        <v>0</v>
      </c>
      <c r="K34" s="36"/>
      <c r="L34" s="61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42"/>
      <c r="C35" s="36"/>
      <c r="D35" s="36"/>
      <c r="E35" s="150" t="s">
        <v>39</v>
      </c>
      <c r="F35" s="171">
        <f>ROUND((SUM(BG119:BG137)),  2)</f>
        <v>0</v>
      </c>
      <c r="G35" s="36"/>
      <c r="H35" s="36"/>
      <c r="I35" s="172">
        <v>0.20999999999999999</v>
      </c>
      <c r="J35" s="171">
        <f>0</f>
        <v>0</v>
      </c>
      <c r="K35" s="36"/>
      <c r="L35" s="61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42"/>
      <c r="C36" s="36"/>
      <c r="D36" s="36"/>
      <c r="E36" s="150" t="s">
        <v>40</v>
      </c>
      <c r="F36" s="171">
        <f>ROUND((SUM(BH119:BH137)),  2)</f>
        <v>0</v>
      </c>
      <c r="G36" s="36"/>
      <c r="H36" s="36"/>
      <c r="I36" s="172">
        <v>0.14999999999999999</v>
      </c>
      <c r="J36" s="171">
        <f>0</f>
        <v>0</v>
      </c>
      <c r="K36" s="36"/>
      <c r="L36" s="61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50" t="s">
        <v>41</v>
      </c>
      <c r="F37" s="171">
        <f>ROUND((SUM(BI119:BI137)),  2)</f>
        <v>0</v>
      </c>
      <c r="G37" s="36"/>
      <c r="H37" s="36"/>
      <c r="I37" s="172">
        <v>0</v>
      </c>
      <c r="J37" s="171">
        <f>0</f>
        <v>0</v>
      </c>
      <c r="K37" s="36"/>
      <c r="L37" s="61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6.96" customHeight="1">
      <c r="A38" s="36"/>
      <c r="B38" s="42"/>
      <c r="C38" s="36"/>
      <c r="D38" s="36"/>
      <c r="E38" s="36"/>
      <c r="F38" s="36"/>
      <c r="G38" s="36"/>
      <c r="H38" s="36"/>
      <c r="I38" s="152"/>
      <c r="J38" s="36"/>
      <c r="K38" s="36"/>
      <c r="L38" s="61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2" customFormat="1" ht="25.44" customHeight="1">
      <c r="A39" s="36"/>
      <c r="B39" s="42"/>
      <c r="C39" s="173"/>
      <c r="D39" s="174" t="s">
        <v>42</v>
      </c>
      <c r="E39" s="175"/>
      <c r="F39" s="175"/>
      <c r="G39" s="176" t="s">
        <v>43</v>
      </c>
      <c r="H39" s="177" t="s">
        <v>44</v>
      </c>
      <c r="I39" s="178"/>
      <c r="J39" s="179">
        <f>SUM(J30:J37)</f>
        <v>0</v>
      </c>
      <c r="K39" s="180"/>
      <c r="L39" s="61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14.4" customHeight="1">
      <c r="A40" s="36"/>
      <c r="B40" s="42"/>
      <c r="C40" s="36"/>
      <c r="D40" s="36"/>
      <c r="E40" s="36"/>
      <c r="F40" s="36"/>
      <c r="G40" s="36"/>
      <c r="H40" s="36"/>
      <c r="I40" s="152"/>
      <c r="J40" s="36"/>
      <c r="K40" s="36"/>
      <c r="L40" s="61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1" customFormat="1" ht="14.4" customHeight="1">
      <c r="B41" s="18"/>
      <c r="I41" s="144"/>
      <c r="L41" s="18"/>
    </row>
    <row r="42" s="1" customFormat="1" ht="14.4" customHeight="1">
      <c r="B42" s="18"/>
      <c r="I42" s="144"/>
      <c r="L42" s="18"/>
    </row>
    <row r="43" s="1" customFormat="1" ht="14.4" customHeight="1">
      <c r="B43" s="18"/>
      <c r="I43" s="144"/>
      <c r="L43" s="18"/>
    </row>
    <row r="44" s="1" customFormat="1" ht="14.4" customHeight="1">
      <c r="B44" s="18"/>
      <c r="I44" s="144"/>
      <c r="L44" s="18"/>
    </row>
    <row r="45" s="1" customFormat="1" ht="14.4" customHeight="1">
      <c r="B45" s="18"/>
      <c r="I45" s="144"/>
      <c r="L45" s="18"/>
    </row>
    <row r="46" s="1" customFormat="1" ht="14.4" customHeight="1">
      <c r="B46" s="18"/>
      <c r="I46" s="144"/>
      <c r="L46" s="18"/>
    </row>
    <row r="47" s="1" customFormat="1" ht="14.4" customHeight="1">
      <c r="B47" s="18"/>
      <c r="I47" s="144"/>
      <c r="L47" s="18"/>
    </row>
    <row r="48" s="1" customFormat="1" ht="14.4" customHeight="1">
      <c r="B48" s="18"/>
      <c r="I48" s="144"/>
      <c r="L48" s="18"/>
    </row>
    <row r="49" s="1" customFormat="1" ht="14.4" customHeight="1">
      <c r="B49" s="18"/>
      <c r="I49" s="144"/>
      <c r="L49" s="18"/>
    </row>
    <row r="50" s="2" customFormat="1" ht="14.4" customHeight="1">
      <c r="B50" s="61"/>
      <c r="D50" s="181" t="s">
        <v>45</v>
      </c>
      <c r="E50" s="182"/>
      <c r="F50" s="182"/>
      <c r="G50" s="181" t="s">
        <v>46</v>
      </c>
      <c r="H50" s="182"/>
      <c r="I50" s="183"/>
      <c r="J50" s="182"/>
      <c r="K50" s="182"/>
      <c r="L50" s="61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6"/>
      <c r="B61" s="42"/>
      <c r="C61" s="36"/>
      <c r="D61" s="184" t="s">
        <v>47</v>
      </c>
      <c r="E61" s="185"/>
      <c r="F61" s="186" t="s">
        <v>48</v>
      </c>
      <c r="G61" s="184" t="s">
        <v>47</v>
      </c>
      <c r="H61" s="185"/>
      <c r="I61" s="187"/>
      <c r="J61" s="188" t="s">
        <v>48</v>
      </c>
      <c r="K61" s="185"/>
      <c r="L61" s="61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6"/>
      <c r="B65" s="42"/>
      <c r="C65" s="36"/>
      <c r="D65" s="181" t="s">
        <v>49</v>
      </c>
      <c r="E65" s="189"/>
      <c r="F65" s="189"/>
      <c r="G65" s="181" t="s">
        <v>50</v>
      </c>
      <c r="H65" s="189"/>
      <c r="I65" s="190"/>
      <c r="J65" s="189"/>
      <c r="K65" s="189"/>
      <c r="L65" s="61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6"/>
      <c r="B76" s="42"/>
      <c r="C76" s="36"/>
      <c r="D76" s="184" t="s">
        <v>47</v>
      </c>
      <c r="E76" s="185"/>
      <c r="F76" s="186" t="s">
        <v>48</v>
      </c>
      <c r="G76" s="184" t="s">
        <v>47</v>
      </c>
      <c r="H76" s="185"/>
      <c r="I76" s="187"/>
      <c r="J76" s="188" t="s">
        <v>48</v>
      </c>
      <c r="K76" s="185"/>
      <c r="L76" s="61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4.4" customHeight="1">
      <c r="A77" s="36"/>
      <c r="B77" s="191"/>
      <c r="C77" s="192"/>
      <c r="D77" s="192"/>
      <c r="E77" s="192"/>
      <c r="F77" s="192"/>
      <c r="G77" s="192"/>
      <c r="H77" s="192"/>
      <c r="I77" s="193"/>
      <c r="J77" s="192"/>
      <c r="K77" s="192"/>
      <c r="L77" s="61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81" s="2" customFormat="1" ht="6.96" customHeight="1">
      <c r="A81" s="36"/>
      <c r="B81" s="194"/>
      <c r="C81" s="195"/>
      <c r="D81" s="195"/>
      <c r="E81" s="195"/>
      <c r="F81" s="195"/>
      <c r="G81" s="195"/>
      <c r="H81" s="195"/>
      <c r="I81" s="196"/>
      <c r="J81" s="195"/>
      <c r="K81" s="195"/>
      <c r="L81" s="61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24.96" customHeight="1">
      <c r="A82" s="36"/>
      <c r="B82" s="37"/>
      <c r="C82" s="21" t="s">
        <v>184</v>
      </c>
      <c r="D82" s="38"/>
      <c r="E82" s="38"/>
      <c r="F82" s="38"/>
      <c r="G82" s="38"/>
      <c r="H82" s="38"/>
      <c r="I82" s="152"/>
      <c r="J82" s="38"/>
      <c r="K82" s="38"/>
      <c r="L82" s="61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6.96" customHeight="1">
      <c r="A83" s="36"/>
      <c r="B83" s="37"/>
      <c r="C83" s="38"/>
      <c r="D83" s="38"/>
      <c r="E83" s="38"/>
      <c r="F83" s="38"/>
      <c r="G83" s="38"/>
      <c r="H83" s="38"/>
      <c r="I83" s="152"/>
      <c r="J83" s="38"/>
      <c r="K83" s="38"/>
      <c r="L83" s="61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2" customHeight="1">
      <c r="A84" s="36"/>
      <c r="B84" s="37"/>
      <c r="C84" s="30" t="s">
        <v>15</v>
      </c>
      <c r="D84" s="38"/>
      <c r="E84" s="38"/>
      <c r="F84" s="38"/>
      <c r="G84" s="38"/>
      <c r="H84" s="38"/>
      <c r="I84" s="152"/>
      <c r="J84" s="38"/>
      <c r="K84" s="38"/>
      <c r="L84" s="61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16.5" customHeight="1">
      <c r="A85" s="36"/>
      <c r="B85" s="37"/>
      <c r="C85" s="38"/>
      <c r="D85" s="38"/>
      <c r="E85" s="197" t="str">
        <f>E7</f>
        <v>,,Úprava projektové dokumentace na stavbu Modernizace silnice II/298 Býšť - hranice kraje, km 9,700</v>
      </c>
      <c r="F85" s="30"/>
      <c r="G85" s="30"/>
      <c r="H85" s="30"/>
      <c r="I85" s="152"/>
      <c r="J85" s="38"/>
      <c r="K85" s="38"/>
      <c r="L85" s="61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2" customFormat="1" ht="12" customHeight="1">
      <c r="A86" s="36"/>
      <c r="B86" s="37"/>
      <c r="C86" s="30" t="s">
        <v>178</v>
      </c>
      <c r="D86" s="38"/>
      <c r="E86" s="38"/>
      <c r="F86" s="38"/>
      <c r="G86" s="38"/>
      <c r="H86" s="38"/>
      <c r="I86" s="152"/>
      <c r="J86" s="38"/>
      <c r="K86" s="38"/>
      <c r="L86" s="61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="2" customFormat="1" ht="16.5" customHeight="1">
      <c r="A87" s="36"/>
      <c r="B87" s="37"/>
      <c r="C87" s="38"/>
      <c r="D87" s="38"/>
      <c r="E87" s="74" t="str">
        <f>E9</f>
        <v>SO 001 - Připrava územi a zařizeni staveniště - způsobilé výdaje na hlavní aktivitu projektu</v>
      </c>
      <c r="F87" s="38"/>
      <c r="G87" s="38"/>
      <c r="H87" s="38"/>
      <c r="I87" s="152"/>
      <c r="J87" s="38"/>
      <c r="K87" s="38"/>
      <c r="L87" s="61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2" customFormat="1" ht="6.96" customHeight="1">
      <c r="A88" s="36"/>
      <c r="B88" s="37"/>
      <c r="C88" s="38"/>
      <c r="D88" s="38"/>
      <c r="E88" s="38"/>
      <c r="F88" s="38"/>
      <c r="G88" s="38"/>
      <c r="H88" s="38"/>
      <c r="I88" s="152"/>
      <c r="J88" s="38"/>
      <c r="K88" s="38"/>
      <c r="L88" s="61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="2" customFormat="1" ht="12" customHeight="1">
      <c r="A89" s="36"/>
      <c r="B89" s="37"/>
      <c r="C89" s="30" t="s">
        <v>19</v>
      </c>
      <c r="D89" s="38"/>
      <c r="E89" s="38"/>
      <c r="F89" s="25" t="str">
        <f>F12</f>
        <v xml:space="preserve"> </v>
      </c>
      <c r="G89" s="38"/>
      <c r="H89" s="38"/>
      <c r="I89" s="154" t="s">
        <v>21</v>
      </c>
      <c r="J89" s="77" t="str">
        <f>IF(J12="","",J12)</f>
        <v>7. 11. 2019</v>
      </c>
      <c r="K89" s="38"/>
      <c r="L89" s="61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="2" customFormat="1" ht="6.96" customHeight="1">
      <c r="A90" s="36"/>
      <c r="B90" s="37"/>
      <c r="C90" s="38"/>
      <c r="D90" s="38"/>
      <c r="E90" s="38"/>
      <c r="F90" s="38"/>
      <c r="G90" s="38"/>
      <c r="H90" s="38"/>
      <c r="I90" s="152"/>
      <c r="J90" s="38"/>
      <c r="K90" s="38"/>
      <c r="L90" s="61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="2" customFormat="1" ht="15.15" customHeight="1">
      <c r="A91" s="36"/>
      <c r="B91" s="37"/>
      <c r="C91" s="30" t="s">
        <v>23</v>
      </c>
      <c r="D91" s="38"/>
      <c r="E91" s="38"/>
      <c r="F91" s="25" t="str">
        <f>E15</f>
        <v xml:space="preserve"> </v>
      </c>
      <c r="G91" s="38"/>
      <c r="H91" s="38"/>
      <c r="I91" s="154" t="s">
        <v>28</v>
      </c>
      <c r="J91" s="34" t="str">
        <f>E21</f>
        <v xml:space="preserve"> </v>
      </c>
      <c r="K91" s="38"/>
      <c r="L91" s="61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="2" customFormat="1" ht="15.15" customHeight="1">
      <c r="A92" s="36"/>
      <c r="B92" s="37"/>
      <c r="C92" s="30" t="s">
        <v>26</v>
      </c>
      <c r="D92" s="38"/>
      <c r="E92" s="38"/>
      <c r="F92" s="25" t="str">
        <f>IF(E18="","",E18)</f>
        <v>Vyplň údaj</v>
      </c>
      <c r="G92" s="38"/>
      <c r="H92" s="38"/>
      <c r="I92" s="154" t="s">
        <v>30</v>
      </c>
      <c r="J92" s="34" t="str">
        <f>E24</f>
        <v xml:space="preserve"> </v>
      </c>
      <c r="K92" s="38"/>
      <c r="L92" s="61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="2" customFormat="1" ht="10.32" customHeight="1">
      <c r="A93" s="36"/>
      <c r="B93" s="37"/>
      <c r="C93" s="38"/>
      <c r="D93" s="38"/>
      <c r="E93" s="38"/>
      <c r="F93" s="38"/>
      <c r="G93" s="38"/>
      <c r="H93" s="38"/>
      <c r="I93" s="152"/>
      <c r="J93" s="38"/>
      <c r="K93" s="38"/>
      <c r="L93" s="61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="2" customFormat="1" ht="29.28" customHeight="1">
      <c r="A94" s="36"/>
      <c r="B94" s="37"/>
      <c r="C94" s="198" t="s">
        <v>185</v>
      </c>
      <c r="D94" s="199"/>
      <c r="E94" s="199"/>
      <c r="F94" s="199"/>
      <c r="G94" s="199"/>
      <c r="H94" s="199"/>
      <c r="I94" s="200"/>
      <c r="J94" s="201" t="s">
        <v>186</v>
      </c>
      <c r="K94" s="199"/>
      <c r="L94" s="61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="2" customFormat="1" ht="10.32" customHeight="1">
      <c r="A95" s="36"/>
      <c r="B95" s="37"/>
      <c r="C95" s="38"/>
      <c r="D95" s="38"/>
      <c r="E95" s="38"/>
      <c r="F95" s="38"/>
      <c r="G95" s="38"/>
      <c r="H95" s="38"/>
      <c r="I95" s="152"/>
      <c r="J95" s="38"/>
      <c r="K95" s="38"/>
      <c r="L95" s="61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="2" customFormat="1" ht="22.8" customHeight="1">
      <c r="A96" s="36"/>
      <c r="B96" s="37"/>
      <c r="C96" s="202" t="s">
        <v>187</v>
      </c>
      <c r="D96" s="38"/>
      <c r="E96" s="38"/>
      <c r="F96" s="38"/>
      <c r="G96" s="38"/>
      <c r="H96" s="38"/>
      <c r="I96" s="152"/>
      <c r="J96" s="108">
        <f>J119</f>
        <v>0</v>
      </c>
      <c r="K96" s="38"/>
      <c r="L96" s="61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U96" s="15" t="s">
        <v>82</v>
      </c>
    </row>
    <row r="97" s="9" customFormat="1" ht="24.96" customHeight="1">
      <c r="A97" s="9"/>
      <c r="B97" s="203"/>
      <c r="C97" s="204"/>
      <c r="D97" s="205" t="s">
        <v>188</v>
      </c>
      <c r="E97" s="206"/>
      <c r="F97" s="206"/>
      <c r="G97" s="206"/>
      <c r="H97" s="206"/>
      <c r="I97" s="207"/>
      <c r="J97" s="208">
        <f>J120</f>
        <v>0</v>
      </c>
      <c r="K97" s="204"/>
      <c r="L97" s="20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203"/>
      <c r="C98" s="204"/>
      <c r="D98" s="205" t="s">
        <v>253</v>
      </c>
      <c r="E98" s="206"/>
      <c r="F98" s="206"/>
      <c r="G98" s="206"/>
      <c r="H98" s="206"/>
      <c r="I98" s="207"/>
      <c r="J98" s="208">
        <f>J127</f>
        <v>0</v>
      </c>
      <c r="K98" s="204"/>
      <c r="L98" s="209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9" customFormat="1" ht="24.96" customHeight="1">
      <c r="A99" s="9"/>
      <c r="B99" s="203"/>
      <c r="C99" s="204"/>
      <c r="D99" s="205" t="s">
        <v>254</v>
      </c>
      <c r="E99" s="206"/>
      <c r="F99" s="206"/>
      <c r="G99" s="206"/>
      <c r="H99" s="206"/>
      <c r="I99" s="207"/>
      <c r="J99" s="208">
        <f>J134</f>
        <v>0</v>
      </c>
      <c r="K99" s="204"/>
      <c r="L99" s="209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2" customFormat="1" ht="21.84" customHeight="1">
      <c r="A100" s="36"/>
      <c r="B100" s="37"/>
      <c r="C100" s="38"/>
      <c r="D100" s="38"/>
      <c r="E100" s="38"/>
      <c r="F100" s="38"/>
      <c r="G100" s="38"/>
      <c r="H100" s="38"/>
      <c r="I100" s="152"/>
      <c r="J100" s="38"/>
      <c r="K100" s="38"/>
      <c r="L100" s="61"/>
      <c r="S100" s="36"/>
      <c r="T100" s="36"/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</row>
    <row r="101" s="2" customFormat="1" ht="6.96" customHeight="1">
      <c r="A101" s="36"/>
      <c r="B101" s="64"/>
      <c r="C101" s="65"/>
      <c r="D101" s="65"/>
      <c r="E101" s="65"/>
      <c r="F101" s="65"/>
      <c r="G101" s="65"/>
      <c r="H101" s="65"/>
      <c r="I101" s="193"/>
      <c r="J101" s="65"/>
      <c r="K101" s="65"/>
      <c r="L101" s="61"/>
      <c r="S101" s="36"/>
      <c r="T101" s="36"/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</row>
    <row r="105" s="2" customFormat="1" ht="6.96" customHeight="1">
      <c r="A105" s="36"/>
      <c r="B105" s="66"/>
      <c r="C105" s="67"/>
      <c r="D105" s="67"/>
      <c r="E105" s="67"/>
      <c r="F105" s="67"/>
      <c r="G105" s="67"/>
      <c r="H105" s="67"/>
      <c r="I105" s="196"/>
      <c r="J105" s="67"/>
      <c r="K105" s="67"/>
      <c r="L105" s="61"/>
      <c r="S105" s="36"/>
      <c r="T105" s="36"/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</row>
    <row r="106" s="2" customFormat="1" ht="24.96" customHeight="1">
      <c r="A106" s="36"/>
      <c r="B106" s="37"/>
      <c r="C106" s="21" t="s">
        <v>189</v>
      </c>
      <c r="D106" s="38"/>
      <c r="E106" s="38"/>
      <c r="F106" s="38"/>
      <c r="G106" s="38"/>
      <c r="H106" s="38"/>
      <c r="I106" s="152"/>
      <c r="J106" s="38"/>
      <c r="K106" s="38"/>
      <c r="L106" s="61"/>
      <c r="S106" s="36"/>
      <c r="T106" s="36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</row>
    <row r="107" s="2" customFormat="1" ht="6.96" customHeight="1">
      <c r="A107" s="36"/>
      <c r="B107" s="37"/>
      <c r="C107" s="38"/>
      <c r="D107" s="38"/>
      <c r="E107" s="38"/>
      <c r="F107" s="38"/>
      <c r="G107" s="38"/>
      <c r="H107" s="38"/>
      <c r="I107" s="152"/>
      <c r="J107" s="38"/>
      <c r="K107" s="38"/>
      <c r="L107" s="61"/>
      <c r="S107" s="36"/>
      <c r="T107" s="36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</row>
    <row r="108" s="2" customFormat="1" ht="12" customHeight="1">
      <c r="A108" s="36"/>
      <c r="B108" s="37"/>
      <c r="C108" s="30" t="s">
        <v>15</v>
      </c>
      <c r="D108" s="38"/>
      <c r="E108" s="38"/>
      <c r="F108" s="38"/>
      <c r="G108" s="38"/>
      <c r="H108" s="38"/>
      <c r="I108" s="152"/>
      <c r="J108" s="38"/>
      <c r="K108" s="38"/>
      <c r="L108" s="61"/>
      <c r="S108" s="36"/>
      <c r="T108" s="36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</row>
    <row r="109" s="2" customFormat="1" ht="16.5" customHeight="1">
      <c r="A109" s="36"/>
      <c r="B109" s="37"/>
      <c r="C109" s="38"/>
      <c r="D109" s="38"/>
      <c r="E109" s="197" t="str">
        <f>E7</f>
        <v>,,Úprava projektové dokumentace na stavbu Modernizace silnice II/298 Býšť - hranice kraje, km 9,700</v>
      </c>
      <c r="F109" s="30"/>
      <c r="G109" s="30"/>
      <c r="H109" s="30"/>
      <c r="I109" s="152"/>
      <c r="J109" s="38"/>
      <c r="K109" s="38"/>
      <c r="L109" s="61"/>
      <c r="S109" s="36"/>
      <c r="T109" s="36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</row>
    <row r="110" s="2" customFormat="1" ht="12" customHeight="1">
      <c r="A110" s="36"/>
      <c r="B110" s="37"/>
      <c r="C110" s="30" t="s">
        <v>178</v>
      </c>
      <c r="D110" s="38"/>
      <c r="E110" s="38"/>
      <c r="F110" s="38"/>
      <c r="G110" s="38"/>
      <c r="H110" s="38"/>
      <c r="I110" s="152"/>
      <c r="J110" s="38"/>
      <c r="K110" s="38"/>
      <c r="L110" s="61"/>
      <c r="S110" s="36"/>
      <c r="T110" s="36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</row>
    <row r="111" s="2" customFormat="1" ht="16.5" customHeight="1">
      <c r="A111" s="36"/>
      <c r="B111" s="37"/>
      <c r="C111" s="38"/>
      <c r="D111" s="38"/>
      <c r="E111" s="74" t="str">
        <f>E9</f>
        <v>SO 001 - Připrava územi a zařizeni staveniště - způsobilé výdaje na hlavní aktivitu projektu</v>
      </c>
      <c r="F111" s="38"/>
      <c r="G111" s="38"/>
      <c r="H111" s="38"/>
      <c r="I111" s="152"/>
      <c r="J111" s="38"/>
      <c r="K111" s="38"/>
      <c r="L111" s="61"/>
      <c r="S111" s="36"/>
      <c r="T111" s="36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</row>
    <row r="112" s="2" customFormat="1" ht="6.96" customHeight="1">
      <c r="A112" s="36"/>
      <c r="B112" s="37"/>
      <c r="C112" s="38"/>
      <c r="D112" s="38"/>
      <c r="E112" s="38"/>
      <c r="F112" s="38"/>
      <c r="G112" s="38"/>
      <c r="H112" s="38"/>
      <c r="I112" s="152"/>
      <c r="J112" s="38"/>
      <c r="K112" s="38"/>
      <c r="L112" s="61"/>
      <c r="S112" s="36"/>
      <c r="T112" s="36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</row>
    <row r="113" s="2" customFormat="1" ht="12" customHeight="1">
      <c r="A113" s="36"/>
      <c r="B113" s="37"/>
      <c r="C113" s="30" t="s">
        <v>19</v>
      </c>
      <c r="D113" s="38"/>
      <c r="E113" s="38"/>
      <c r="F113" s="25" t="str">
        <f>F12</f>
        <v xml:space="preserve"> </v>
      </c>
      <c r="G113" s="38"/>
      <c r="H113" s="38"/>
      <c r="I113" s="154" t="s">
        <v>21</v>
      </c>
      <c r="J113" s="77" t="str">
        <f>IF(J12="","",J12)</f>
        <v>7. 11. 2019</v>
      </c>
      <c r="K113" s="38"/>
      <c r="L113" s="61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</row>
    <row r="114" s="2" customFormat="1" ht="6.96" customHeight="1">
      <c r="A114" s="36"/>
      <c r="B114" s="37"/>
      <c r="C114" s="38"/>
      <c r="D114" s="38"/>
      <c r="E114" s="38"/>
      <c r="F114" s="38"/>
      <c r="G114" s="38"/>
      <c r="H114" s="38"/>
      <c r="I114" s="152"/>
      <c r="J114" s="38"/>
      <c r="K114" s="38"/>
      <c r="L114" s="61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</row>
    <row r="115" s="2" customFormat="1" ht="15.15" customHeight="1">
      <c r="A115" s="36"/>
      <c r="B115" s="37"/>
      <c r="C115" s="30" t="s">
        <v>23</v>
      </c>
      <c r="D115" s="38"/>
      <c r="E115" s="38"/>
      <c r="F115" s="25" t="str">
        <f>E15</f>
        <v xml:space="preserve"> </v>
      </c>
      <c r="G115" s="38"/>
      <c r="H115" s="38"/>
      <c r="I115" s="154" t="s">
        <v>28</v>
      </c>
      <c r="J115" s="34" t="str">
        <f>E21</f>
        <v xml:space="preserve"> </v>
      </c>
      <c r="K115" s="38"/>
      <c r="L115" s="61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</row>
    <row r="116" s="2" customFormat="1" ht="15.15" customHeight="1">
      <c r="A116" s="36"/>
      <c r="B116" s="37"/>
      <c r="C116" s="30" t="s">
        <v>26</v>
      </c>
      <c r="D116" s="38"/>
      <c r="E116" s="38"/>
      <c r="F116" s="25" t="str">
        <f>IF(E18="","",E18)</f>
        <v>Vyplň údaj</v>
      </c>
      <c r="G116" s="38"/>
      <c r="H116" s="38"/>
      <c r="I116" s="154" t="s">
        <v>30</v>
      </c>
      <c r="J116" s="34" t="str">
        <f>E24</f>
        <v xml:space="preserve"> </v>
      </c>
      <c r="K116" s="38"/>
      <c r="L116" s="61"/>
      <c r="S116" s="36"/>
      <c r="T116" s="36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</row>
    <row r="117" s="2" customFormat="1" ht="10.32" customHeight="1">
      <c r="A117" s="36"/>
      <c r="B117" s="37"/>
      <c r="C117" s="38"/>
      <c r="D117" s="38"/>
      <c r="E117" s="38"/>
      <c r="F117" s="38"/>
      <c r="G117" s="38"/>
      <c r="H117" s="38"/>
      <c r="I117" s="152"/>
      <c r="J117" s="38"/>
      <c r="K117" s="38"/>
      <c r="L117" s="61"/>
      <c r="S117" s="36"/>
      <c r="T117" s="36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</row>
    <row r="118" s="10" customFormat="1" ht="29.28" customHeight="1">
      <c r="A118" s="210"/>
      <c r="B118" s="211"/>
      <c r="C118" s="212" t="s">
        <v>190</v>
      </c>
      <c r="D118" s="213" t="s">
        <v>57</v>
      </c>
      <c r="E118" s="213" t="s">
        <v>53</v>
      </c>
      <c r="F118" s="213" t="s">
        <v>54</v>
      </c>
      <c r="G118" s="213" t="s">
        <v>191</v>
      </c>
      <c r="H118" s="213" t="s">
        <v>192</v>
      </c>
      <c r="I118" s="214" t="s">
        <v>193</v>
      </c>
      <c r="J118" s="213" t="s">
        <v>186</v>
      </c>
      <c r="K118" s="215" t="s">
        <v>194</v>
      </c>
      <c r="L118" s="216"/>
      <c r="M118" s="98" t="s">
        <v>1</v>
      </c>
      <c r="N118" s="99" t="s">
        <v>36</v>
      </c>
      <c r="O118" s="99" t="s">
        <v>195</v>
      </c>
      <c r="P118" s="99" t="s">
        <v>196</v>
      </c>
      <c r="Q118" s="99" t="s">
        <v>197</v>
      </c>
      <c r="R118" s="99" t="s">
        <v>198</v>
      </c>
      <c r="S118" s="99" t="s">
        <v>199</v>
      </c>
      <c r="T118" s="100" t="s">
        <v>200</v>
      </c>
      <c r="U118" s="210"/>
      <c r="V118" s="210"/>
      <c r="W118" s="210"/>
      <c r="X118" s="210"/>
      <c r="Y118" s="210"/>
      <c r="Z118" s="210"/>
      <c r="AA118" s="210"/>
      <c r="AB118" s="210"/>
      <c r="AC118" s="210"/>
      <c r="AD118" s="210"/>
      <c r="AE118" s="210"/>
    </row>
    <row r="119" s="2" customFormat="1" ht="22.8" customHeight="1">
      <c r="A119" s="36"/>
      <c r="B119" s="37"/>
      <c r="C119" s="105" t="s">
        <v>201</v>
      </c>
      <c r="D119" s="38"/>
      <c r="E119" s="38"/>
      <c r="F119" s="38"/>
      <c r="G119" s="38"/>
      <c r="H119" s="38"/>
      <c r="I119" s="152"/>
      <c r="J119" s="217">
        <f>BK119</f>
        <v>0</v>
      </c>
      <c r="K119" s="38"/>
      <c r="L119" s="42"/>
      <c r="M119" s="101"/>
      <c r="N119" s="218"/>
      <c r="O119" s="102"/>
      <c r="P119" s="219">
        <f>P120+P127+P134</f>
        <v>0</v>
      </c>
      <c r="Q119" s="102"/>
      <c r="R119" s="219">
        <f>R120+R127+R134</f>
        <v>0</v>
      </c>
      <c r="S119" s="102"/>
      <c r="T119" s="220">
        <f>T120+T127+T134</f>
        <v>0</v>
      </c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  <c r="AT119" s="15" t="s">
        <v>71</v>
      </c>
      <c r="AU119" s="15" t="s">
        <v>82</v>
      </c>
      <c r="BK119" s="221">
        <f>BK120+BK127+BK134</f>
        <v>0</v>
      </c>
    </row>
    <row r="120" s="11" customFormat="1" ht="25.92" customHeight="1">
      <c r="A120" s="11"/>
      <c r="B120" s="222"/>
      <c r="C120" s="223"/>
      <c r="D120" s="224" t="s">
        <v>71</v>
      </c>
      <c r="E120" s="225" t="s">
        <v>72</v>
      </c>
      <c r="F120" s="225" t="s">
        <v>202</v>
      </c>
      <c r="G120" s="223"/>
      <c r="H120" s="223"/>
      <c r="I120" s="226"/>
      <c r="J120" s="227">
        <f>BK120</f>
        <v>0</v>
      </c>
      <c r="K120" s="223"/>
      <c r="L120" s="228"/>
      <c r="M120" s="229"/>
      <c r="N120" s="230"/>
      <c r="O120" s="230"/>
      <c r="P120" s="231">
        <f>SUM(P121:P126)</f>
        <v>0</v>
      </c>
      <c r="Q120" s="230"/>
      <c r="R120" s="231">
        <f>SUM(R121:R126)</f>
        <v>0</v>
      </c>
      <c r="S120" s="230"/>
      <c r="T120" s="232">
        <f>SUM(T121:T126)</f>
        <v>0</v>
      </c>
      <c r="U120" s="11"/>
      <c r="V120" s="11"/>
      <c r="W120" s="11"/>
      <c r="X120" s="11"/>
      <c r="Y120" s="11"/>
      <c r="Z120" s="11"/>
      <c r="AA120" s="11"/>
      <c r="AB120" s="11"/>
      <c r="AC120" s="11"/>
      <c r="AD120" s="11"/>
      <c r="AE120" s="11"/>
      <c r="AR120" s="233" t="s">
        <v>80</v>
      </c>
      <c r="AT120" s="234" t="s">
        <v>71</v>
      </c>
      <c r="AU120" s="234" t="s">
        <v>72</v>
      </c>
      <c r="AY120" s="233" t="s">
        <v>203</v>
      </c>
      <c r="BK120" s="235">
        <f>SUM(BK121:BK126)</f>
        <v>0</v>
      </c>
    </row>
    <row r="121" s="2" customFormat="1" ht="16.5" customHeight="1">
      <c r="A121" s="36"/>
      <c r="B121" s="37"/>
      <c r="C121" s="236" t="s">
        <v>80</v>
      </c>
      <c r="D121" s="236" t="s">
        <v>204</v>
      </c>
      <c r="E121" s="237" t="s">
        <v>255</v>
      </c>
      <c r="F121" s="238" t="s">
        <v>256</v>
      </c>
      <c r="G121" s="239" t="s">
        <v>207</v>
      </c>
      <c r="H121" s="240">
        <v>1</v>
      </c>
      <c r="I121" s="241"/>
      <c r="J121" s="240">
        <f>ROUND(I121*H121,2)</f>
        <v>0</v>
      </c>
      <c r="K121" s="238" t="s">
        <v>208</v>
      </c>
      <c r="L121" s="42"/>
      <c r="M121" s="242" t="s">
        <v>1</v>
      </c>
      <c r="N121" s="243" t="s">
        <v>37</v>
      </c>
      <c r="O121" s="89"/>
      <c r="P121" s="244">
        <f>O121*H121</f>
        <v>0</v>
      </c>
      <c r="Q121" s="244">
        <v>0</v>
      </c>
      <c r="R121" s="244">
        <f>Q121*H121</f>
        <v>0</v>
      </c>
      <c r="S121" s="244">
        <v>0</v>
      </c>
      <c r="T121" s="245">
        <f>S121*H121</f>
        <v>0</v>
      </c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R121" s="246" t="s">
        <v>209</v>
      </c>
      <c r="AT121" s="246" t="s">
        <v>204</v>
      </c>
      <c r="AU121" s="246" t="s">
        <v>80</v>
      </c>
      <c r="AY121" s="15" t="s">
        <v>203</v>
      </c>
      <c r="BE121" s="247">
        <f>IF(N121="základní",J121,0)</f>
        <v>0</v>
      </c>
      <c r="BF121" s="247">
        <f>IF(N121="snížená",J121,0)</f>
        <v>0</v>
      </c>
      <c r="BG121" s="247">
        <f>IF(N121="zákl. přenesená",J121,0)</f>
        <v>0</v>
      </c>
      <c r="BH121" s="247">
        <f>IF(N121="sníž. přenesená",J121,0)</f>
        <v>0</v>
      </c>
      <c r="BI121" s="247">
        <f>IF(N121="nulová",J121,0)</f>
        <v>0</v>
      </c>
      <c r="BJ121" s="15" t="s">
        <v>80</v>
      </c>
      <c r="BK121" s="247">
        <f>ROUND(I121*H121,2)</f>
        <v>0</v>
      </c>
      <c r="BL121" s="15" t="s">
        <v>209</v>
      </c>
      <c r="BM121" s="246" t="s">
        <v>257</v>
      </c>
    </row>
    <row r="122" s="2" customFormat="1">
      <c r="A122" s="36"/>
      <c r="B122" s="37"/>
      <c r="C122" s="38"/>
      <c r="D122" s="248" t="s">
        <v>211</v>
      </c>
      <c r="E122" s="38"/>
      <c r="F122" s="249" t="s">
        <v>219</v>
      </c>
      <c r="G122" s="38"/>
      <c r="H122" s="38"/>
      <c r="I122" s="152"/>
      <c r="J122" s="38"/>
      <c r="K122" s="38"/>
      <c r="L122" s="42"/>
      <c r="M122" s="250"/>
      <c r="N122" s="251"/>
      <c r="O122" s="89"/>
      <c r="P122" s="89"/>
      <c r="Q122" s="89"/>
      <c r="R122" s="89"/>
      <c r="S122" s="89"/>
      <c r="T122" s="90"/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T122" s="15" t="s">
        <v>211</v>
      </c>
      <c r="AU122" s="15" t="s">
        <v>80</v>
      </c>
    </row>
    <row r="123" s="12" customFormat="1">
      <c r="A123" s="12"/>
      <c r="B123" s="252"/>
      <c r="C123" s="253"/>
      <c r="D123" s="248" t="s">
        <v>213</v>
      </c>
      <c r="E123" s="254" t="s">
        <v>250</v>
      </c>
      <c r="F123" s="255" t="s">
        <v>258</v>
      </c>
      <c r="G123" s="253"/>
      <c r="H123" s="256">
        <v>1</v>
      </c>
      <c r="I123" s="257"/>
      <c r="J123" s="253"/>
      <c r="K123" s="253"/>
      <c r="L123" s="258"/>
      <c r="M123" s="259"/>
      <c r="N123" s="260"/>
      <c r="O123" s="260"/>
      <c r="P123" s="260"/>
      <c r="Q123" s="260"/>
      <c r="R123" s="260"/>
      <c r="S123" s="260"/>
      <c r="T123" s="261"/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T123" s="262" t="s">
        <v>213</v>
      </c>
      <c r="AU123" s="262" t="s">
        <v>80</v>
      </c>
      <c r="AV123" s="12" t="s">
        <v>95</v>
      </c>
      <c r="AW123" s="12" t="s">
        <v>29</v>
      </c>
      <c r="AX123" s="12" t="s">
        <v>80</v>
      </c>
      <c r="AY123" s="262" t="s">
        <v>203</v>
      </c>
    </row>
    <row r="124" s="2" customFormat="1" ht="16.5" customHeight="1">
      <c r="A124" s="36"/>
      <c r="B124" s="37"/>
      <c r="C124" s="236" t="s">
        <v>95</v>
      </c>
      <c r="D124" s="236" t="s">
        <v>204</v>
      </c>
      <c r="E124" s="237" t="s">
        <v>259</v>
      </c>
      <c r="F124" s="238" t="s">
        <v>260</v>
      </c>
      <c r="G124" s="239" t="s">
        <v>207</v>
      </c>
      <c r="H124" s="240">
        <v>1</v>
      </c>
      <c r="I124" s="241"/>
      <c r="J124" s="240">
        <f>ROUND(I124*H124,2)</f>
        <v>0</v>
      </c>
      <c r="K124" s="238" t="s">
        <v>208</v>
      </c>
      <c r="L124" s="42"/>
      <c r="M124" s="242" t="s">
        <v>1</v>
      </c>
      <c r="N124" s="243" t="s">
        <v>37</v>
      </c>
      <c r="O124" s="89"/>
      <c r="P124" s="244">
        <f>O124*H124</f>
        <v>0</v>
      </c>
      <c r="Q124" s="244">
        <v>0</v>
      </c>
      <c r="R124" s="244">
        <f>Q124*H124</f>
        <v>0</v>
      </c>
      <c r="S124" s="244">
        <v>0</v>
      </c>
      <c r="T124" s="245">
        <f>S124*H124</f>
        <v>0</v>
      </c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R124" s="246" t="s">
        <v>209</v>
      </c>
      <c r="AT124" s="246" t="s">
        <v>204</v>
      </c>
      <c r="AU124" s="246" t="s">
        <v>80</v>
      </c>
      <c r="AY124" s="15" t="s">
        <v>203</v>
      </c>
      <c r="BE124" s="247">
        <f>IF(N124="základní",J124,0)</f>
        <v>0</v>
      </c>
      <c r="BF124" s="247">
        <f>IF(N124="snížená",J124,0)</f>
        <v>0</v>
      </c>
      <c r="BG124" s="247">
        <f>IF(N124="zákl. přenesená",J124,0)</f>
        <v>0</v>
      </c>
      <c r="BH124" s="247">
        <f>IF(N124="sníž. přenesená",J124,0)</f>
        <v>0</v>
      </c>
      <c r="BI124" s="247">
        <f>IF(N124="nulová",J124,0)</f>
        <v>0</v>
      </c>
      <c r="BJ124" s="15" t="s">
        <v>80</v>
      </c>
      <c r="BK124" s="247">
        <f>ROUND(I124*H124,2)</f>
        <v>0</v>
      </c>
      <c r="BL124" s="15" t="s">
        <v>209</v>
      </c>
      <c r="BM124" s="246" t="s">
        <v>261</v>
      </c>
    </row>
    <row r="125" s="2" customFormat="1">
      <c r="A125" s="36"/>
      <c r="B125" s="37"/>
      <c r="C125" s="38"/>
      <c r="D125" s="248" t="s">
        <v>211</v>
      </c>
      <c r="E125" s="38"/>
      <c r="F125" s="249" t="s">
        <v>262</v>
      </c>
      <c r="G125" s="38"/>
      <c r="H125" s="38"/>
      <c r="I125" s="152"/>
      <c r="J125" s="38"/>
      <c r="K125" s="38"/>
      <c r="L125" s="42"/>
      <c r="M125" s="250"/>
      <c r="N125" s="251"/>
      <c r="O125" s="89"/>
      <c r="P125" s="89"/>
      <c r="Q125" s="89"/>
      <c r="R125" s="89"/>
      <c r="S125" s="89"/>
      <c r="T125" s="90"/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T125" s="15" t="s">
        <v>211</v>
      </c>
      <c r="AU125" s="15" t="s">
        <v>80</v>
      </c>
    </row>
    <row r="126" s="12" customFormat="1">
      <c r="A126" s="12"/>
      <c r="B126" s="252"/>
      <c r="C126" s="253"/>
      <c r="D126" s="248" t="s">
        <v>213</v>
      </c>
      <c r="E126" s="254" t="s">
        <v>244</v>
      </c>
      <c r="F126" s="255" t="s">
        <v>263</v>
      </c>
      <c r="G126" s="253"/>
      <c r="H126" s="256">
        <v>1</v>
      </c>
      <c r="I126" s="257"/>
      <c r="J126" s="253"/>
      <c r="K126" s="253"/>
      <c r="L126" s="258"/>
      <c r="M126" s="259"/>
      <c r="N126" s="260"/>
      <c r="O126" s="260"/>
      <c r="P126" s="260"/>
      <c r="Q126" s="260"/>
      <c r="R126" s="260"/>
      <c r="S126" s="260"/>
      <c r="T126" s="261"/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T126" s="262" t="s">
        <v>213</v>
      </c>
      <c r="AU126" s="262" t="s">
        <v>80</v>
      </c>
      <c r="AV126" s="12" t="s">
        <v>95</v>
      </c>
      <c r="AW126" s="12" t="s">
        <v>29</v>
      </c>
      <c r="AX126" s="12" t="s">
        <v>80</v>
      </c>
      <c r="AY126" s="262" t="s">
        <v>203</v>
      </c>
    </row>
    <row r="127" s="11" customFormat="1" ht="25.92" customHeight="1">
      <c r="A127" s="11"/>
      <c r="B127" s="222"/>
      <c r="C127" s="223"/>
      <c r="D127" s="224" t="s">
        <v>71</v>
      </c>
      <c r="E127" s="225" t="s">
        <v>80</v>
      </c>
      <c r="F127" s="225" t="s">
        <v>264</v>
      </c>
      <c r="G127" s="223"/>
      <c r="H127" s="223"/>
      <c r="I127" s="226"/>
      <c r="J127" s="227">
        <f>BK127</f>
        <v>0</v>
      </c>
      <c r="K127" s="223"/>
      <c r="L127" s="228"/>
      <c r="M127" s="229"/>
      <c r="N127" s="230"/>
      <c r="O127" s="230"/>
      <c r="P127" s="231">
        <f>SUM(P128:P133)</f>
        <v>0</v>
      </c>
      <c r="Q127" s="230"/>
      <c r="R127" s="231">
        <f>SUM(R128:R133)</f>
        <v>0</v>
      </c>
      <c r="S127" s="230"/>
      <c r="T127" s="232">
        <f>SUM(T128:T133)</f>
        <v>0</v>
      </c>
      <c r="U127" s="11"/>
      <c r="V127" s="11"/>
      <c r="W127" s="11"/>
      <c r="X127" s="11"/>
      <c r="Y127" s="11"/>
      <c r="Z127" s="11"/>
      <c r="AA127" s="11"/>
      <c r="AB127" s="11"/>
      <c r="AC127" s="11"/>
      <c r="AD127" s="11"/>
      <c r="AE127" s="11"/>
      <c r="AR127" s="233" t="s">
        <v>80</v>
      </c>
      <c r="AT127" s="234" t="s">
        <v>71</v>
      </c>
      <c r="AU127" s="234" t="s">
        <v>72</v>
      </c>
      <c r="AY127" s="233" t="s">
        <v>203</v>
      </c>
      <c r="BK127" s="235">
        <f>SUM(BK128:BK133)</f>
        <v>0</v>
      </c>
    </row>
    <row r="128" s="2" customFormat="1" ht="16.5" customHeight="1">
      <c r="A128" s="36"/>
      <c r="B128" s="37"/>
      <c r="C128" s="236" t="s">
        <v>221</v>
      </c>
      <c r="D128" s="236" t="s">
        <v>204</v>
      </c>
      <c r="E128" s="237" t="s">
        <v>265</v>
      </c>
      <c r="F128" s="238" t="s">
        <v>266</v>
      </c>
      <c r="G128" s="239" t="s">
        <v>267</v>
      </c>
      <c r="H128" s="240">
        <v>25</v>
      </c>
      <c r="I128" s="241"/>
      <c r="J128" s="240">
        <f>ROUND(I128*H128,2)</f>
        <v>0</v>
      </c>
      <c r="K128" s="238" t="s">
        <v>208</v>
      </c>
      <c r="L128" s="42"/>
      <c r="M128" s="242" t="s">
        <v>1</v>
      </c>
      <c r="N128" s="243" t="s">
        <v>37</v>
      </c>
      <c r="O128" s="89"/>
      <c r="P128" s="244">
        <f>O128*H128</f>
        <v>0</v>
      </c>
      <c r="Q128" s="244">
        <v>0</v>
      </c>
      <c r="R128" s="244">
        <f>Q128*H128</f>
        <v>0</v>
      </c>
      <c r="S128" s="244">
        <v>0</v>
      </c>
      <c r="T128" s="245">
        <f>S128*H128</f>
        <v>0</v>
      </c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R128" s="246" t="s">
        <v>209</v>
      </c>
      <c r="AT128" s="246" t="s">
        <v>204</v>
      </c>
      <c r="AU128" s="246" t="s">
        <v>80</v>
      </c>
      <c r="AY128" s="15" t="s">
        <v>203</v>
      </c>
      <c r="BE128" s="247">
        <f>IF(N128="základní",J128,0)</f>
        <v>0</v>
      </c>
      <c r="BF128" s="247">
        <f>IF(N128="snížená",J128,0)</f>
        <v>0</v>
      </c>
      <c r="BG128" s="247">
        <f>IF(N128="zákl. přenesená",J128,0)</f>
        <v>0</v>
      </c>
      <c r="BH128" s="247">
        <f>IF(N128="sníž. přenesená",J128,0)</f>
        <v>0</v>
      </c>
      <c r="BI128" s="247">
        <f>IF(N128="nulová",J128,0)</f>
        <v>0</v>
      </c>
      <c r="BJ128" s="15" t="s">
        <v>80</v>
      </c>
      <c r="BK128" s="247">
        <f>ROUND(I128*H128,2)</f>
        <v>0</v>
      </c>
      <c r="BL128" s="15" t="s">
        <v>209</v>
      </c>
      <c r="BM128" s="246" t="s">
        <v>268</v>
      </c>
    </row>
    <row r="129" s="2" customFormat="1">
      <c r="A129" s="36"/>
      <c r="B129" s="37"/>
      <c r="C129" s="38"/>
      <c r="D129" s="248" t="s">
        <v>211</v>
      </c>
      <c r="E129" s="38"/>
      <c r="F129" s="249" t="s">
        <v>269</v>
      </c>
      <c r="G129" s="38"/>
      <c r="H129" s="38"/>
      <c r="I129" s="152"/>
      <c r="J129" s="38"/>
      <c r="K129" s="38"/>
      <c r="L129" s="42"/>
      <c r="M129" s="250"/>
      <c r="N129" s="251"/>
      <c r="O129" s="89"/>
      <c r="P129" s="89"/>
      <c r="Q129" s="89"/>
      <c r="R129" s="89"/>
      <c r="S129" s="89"/>
      <c r="T129" s="90"/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T129" s="15" t="s">
        <v>211</v>
      </c>
      <c r="AU129" s="15" t="s">
        <v>80</v>
      </c>
    </row>
    <row r="130" s="12" customFormat="1">
      <c r="A130" s="12"/>
      <c r="B130" s="252"/>
      <c r="C130" s="253"/>
      <c r="D130" s="248" t="s">
        <v>213</v>
      </c>
      <c r="E130" s="254" t="s">
        <v>237</v>
      </c>
      <c r="F130" s="255" t="s">
        <v>270</v>
      </c>
      <c r="G130" s="253"/>
      <c r="H130" s="256">
        <v>25</v>
      </c>
      <c r="I130" s="257"/>
      <c r="J130" s="253"/>
      <c r="K130" s="253"/>
      <c r="L130" s="258"/>
      <c r="M130" s="259"/>
      <c r="N130" s="260"/>
      <c r="O130" s="260"/>
      <c r="P130" s="260"/>
      <c r="Q130" s="260"/>
      <c r="R130" s="260"/>
      <c r="S130" s="260"/>
      <c r="T130" s="261"/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T130" s="262" t="s">
        <v>213</v>
      </c>
      <c r="AU130" s="262" t="s">
        <v>80</v>
      </c>
      <c r="AV130" s="12" t="s">
        <v>95</v>
      </c>
      <c r="AW130" s="12" t="s">
        <v>29</v>
      </c>
      <c r="AX130" s="12" t="s">
        <v>80</v>
      </c>
      <c r="AY130" s="262" t="s">
        <v>203</v>
      </c>
    </row>
    <row r="131" s="2" customFormat="1" ht="16.5" customHeight="1">
      <c r="A131" s="36"/>
      <c r="B131" s="37"/>
      <c r="C131" s="236" t="s">
        <v>209</v>
      </c>
      <c r="D131" s="236" t="s">
        <v>204</v>
      </c>
      <c r="E131" s="237" t="s">
        <v>271</v>
      </c>
      <c r="F131" s="238" t="s">
        <v>266</v>
      </c>
      <c r="G131" s="239" t="s">
        <v>224</v>
      </c>
      <c r="H131" s="240">
        <v>84</v>
      </c>
      <c r="I131" s="241"/>
      <c r="J131" s="240">
        <f>ROUND(I131*H131,2)</f>
        <v>0</v>
      </c>
      <c r="K131" s="238" t="s">
        <v>208</v>
      </c>
      <c r="L131" s="42"/>
      <c r="M131" s="242" t="s">
        <v>1</v>
      </c>
      <c r="N131" s="243" t="s">
        <v>37</v>
      </c>
      <c r="O131" s="89"/>
      <c r="P131" s="244">
        <f>O131*H131</f>
        <v>0</v>
      </c>
      <c r="Q131" s="244">
        <v>0</v>
      </c>
      <c r="R131" s="244">
        <f>Q131*H131</f>
        <v>0</v>
      </c>
      <c r="S131" s="244">
        <v>0</v>
      </c>
      <c r="T131" s="245">
        <f>S131*H131</f>
        <v>0</v>
      </c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R131" s="246" t="s">
        <v>209</v>
      </c>
      <c r="AT131" s="246" t="s">
        <v>204</v>
      </c>
      <c r="AU131" s="246" t="s">
        <v>80</v>
      </c>
      <c r="AY131" s="15" t="s">
        <v>203</v>
      </c>
      <c r="BE131" s="247">
        <f>IF(N131="základní",J131,0)</f>
        <v>0</v>
      </c>
      <c r="BF131" s="247">
        <f>IF(N131="snížená",J131,0)</f>
        <v>0</v>
      </c>
      <c r="BG131" s="247">
        <f>IF(N131="zákl. přenesená",J131,0)</f>
        <v>0</v>
      </c>
      <c r="BH131" s="247">
        <f>IF(N131="sníž. přenesená",J131,0)</f>
        <v>0</v>
      </c>
      <c r="BI131" s="247">
        <f>IF(N131="nulová",J131,0)</f>
        <v>0</v>
      </c>
      <c r="BJ131" s="15" t="s">
        <v>80</v>
      </c>
      <c r="BK131" s="247">
        <f>ROUND(I131*H131,2)</f>
        <v>0</v>
      </c>
      <c r="BL131" s="15" t="s">
        <v>209</v>
      </c>
      <c r="BM131" s="246" t="s">
        <v>272</v>
      </c>
    </row>
    <row r="132" s="2" customFormat="1">
      <c r="A132" s="36"/>
      <c r="B132" s="37"/>
      <c r="C132" s="38"/>
      <c r="D132" s="248" t="s">
        <v>211</v>
      </c>
      <c r="E132" s="38"/>
      <c r="F132" s="249" t="s">
        <v>273</v>
      </c>
      <c r="G132" s="38"/>
      <c r="H132" s="38"/>
      <c r="I132" s="152"/>
      <c r="J132" s="38"/>
      <c r="K132" s="38"/>
      <c r="L132" s="42"/>
      <c r="M132" s="250"/>
      <c r="N132" s="251"/>
      <c r="O132" s="89"/>
      <c r="P132" s="89"/>
      <c r="Q132" s="89"/>
      <c r="R132" s="89"/>
      <c r="S132" s="89"/>
      <c r="T132" s="90"/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T132" s="15" t="s">
        <v>211</v>
      </c>
      <c r="AU132" s="15" t="s">
        <v>80</v>
      </c>
    </row>
    <row r="133" s="12" customFormat="1">
      <c r="A133" s="12"/>
      <c r="B133" s="252"/>
      <c r="C133" s="253"/>
      <c r="D133" s="248" t="s">
        <v>213</v>
      </c>
      <c r="E133" s="254" t="s">
        <v>231</v>
      </c>
      <c r="F133" s="255" t="s">
        <v>274</v>
      </c>
      <c r="G133" s="253"/>
      <c r="H133" s="256">
        <v>84</v>
      </c>
      <c r="I133" s="257"/>
      <c r="J133" s="253"/>
      <c r="K133" s="253"/>
      <c r="L133" s="258"/>
      <c r="M133" s="259"/>
      <c r="N133" s="260"/>
      <c r="O133" s="260"/>
      <c r="P133" s="260"/>
      <c r="Q133" s="260"/>
      <c r="R133" s="260"/>
      <c r="S133" s="260"/>
      <c r="T133" s="261"/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T133" s="262" t="s">
        <v>213</v>
      </c>
      <c r="AU133" s="262" t="s">
        <v>80</v>
      </c>
      <c r="AV133" s="12" t="s">
        <v>95</v>
      </c>
      <c r="AW133" s="12" t="s">
        <v>29</v>
      </c>
      <c r="AX133" s="12" t="s">
        <v>80</v>
      </c>
      <c r="AY133" s="262" t="s">
        <v>203</v>
      </c>
    </row>
    <row r="134" s="11" customFormat="1" ht="25.92" customHeight="1">
      <c r="A134" s="11"/>
      <c r="B134" s="222"/>
      <c r="C134" s="223"/>
      <c r="D134" s="224" t="s">
        <v>71</v>
      </c>
      <c r="E134" s="225" t="s">
        <v>275</v>
      </c>
      <c r="F134" s="225" t="s">
        <v>276</v>
      </c>
      <c r="G134" s="223"/>
      <c r="H134" s="223"/>
      <c r="I134" s="226"/>
      <c r="J134" s="227">
        <f>BK134</f>
        <v>0</v>
      </c>
      <c r="K134" s="223"/>
      <c r="L134" s="228"/>
      <c r="M134" s="229"/>
      <c r="N134" s="230"/>
      <c r="O134" s="230"/>
      <c r="P134" s="231">
        <f>SUM(P135:P137)</f>
        <v>0</v>
      </c>
      <c r="Q134" s="230"/>
      <c r="R134" s="231">
        <f>SUM(R135:R137)</f>
        <v>0</v>
      </c>
      <c r="S134" s="230"/>
      <c r="T134" s="232">
        <f>SUM(T135:T137)</f>
        <v>0</v>
      </c>
      <c r="U134" s="11"/>
      <c r="V134" s="11"/>
      <c r="W134" s="11"/>
      <c r="X134" s="11"/>
      <c r="Y134" s="11"/>
      <c r="Z134" s="11"/>
      <c r="AA134" s="11"/>
      <c r="AB134" s="11"/>
      <c r="AC134" s="11"/>
      <c r="AD134" s="11"/>
      <c r="AE134" s="11"/>
      <c r="AR134" s="233" t="s">
        <v>80</v>
      </c>
      <c r="AT134" s="234" t="s">
        <v>71</v>
      </c>
      <c r="AU134" s="234" t="s">
        <v>72</v>
      </c>
      <c r="AY134" s="233" t="s">
        <v>203</v>
      </c>
      <c r="BK134" s="235">
        <f>SUM(BK135:BK137)</f>
        <v>0</v>
      </c>
    </row>
    <row r="135" s="2" customFormat="1" ht="16.5" customHeight="1">
      <c r="A135" s="36"/>
      <c r="B135" s="37"/>
      <c r="C135" s="236" t="s">
        <v>233</v>
      </c>
      <c r="D135" s="236" t="s">
        <v>204</v>
      </c>
      <c r="E135" s="237" t="s">
        <v>277</v>
      </c>
      <c r="F135" s="238" t="s">
        <v>278</v>
      </c>
      <c r="G135" s="239" t="s">
        <v>224</v>
      </c>
      <c r="H135" s="240">
        <v>1</v>
      </c>
      <c r="I135" s="241"/>
      <c r="J135" s="240">
        <f>ROUND(I135*H135,2)</f>
        <v>0</v>
      </c>
      <c r="K135" s="238" t="s">
        <v>208</v>
      </c>
      <c r="L135" s="42"/>
      <c r="M135" s="242" t="s">
        <v>1</v>
      </c>
      <c r="N135" s="243" t="s">
        <v>37</v>
      </c>
      <c r="O135" s="89"/>
      <c r="P135" s="244">
        <f>O135*H135</f>
        <v>0</v>
      </c>
      <c r="Q135" s="244">
        <v>0</v>
      </c>
      <c r="R135" s="244">
        <f>Q135*H135</f>
        <v>0</v>
      </c>
      <c r="S135" s="244">
        <v>0</v>
      </c>
      <c r="T135" s="245">
        <f>S135*H135</f>
        <v>0</v>
      </c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R135" s="246" t="s">
        <v>209</v>
      </c>
      <c r="AT135" s="246" t="s">
        <v>204</v>
      </c>
      <c r="AU135" s="246" t="s">
        <v>80</v>
      </c>
      <c r="AY135" s="15" t="s">
        <v>203</v>
      </c>
      <c r="BE135" s="247">
        <f>IF(N135="základní",J135,0)</f>
        <v>0</v>
      </c>
      <c r="BF135" s="247">
        <f>IF(N135="snížená",J135,0)</f>
        <v>0</v>
      </c>
      <c r="BG135" s="247">
        <f>IF(N135="zákl. přenesená",J135,0)</f>
        <v>0</v>
      </c>
      <c r="BH135" s="247">
        <f>IF(N135="sníž. přenesená",J135,0)</f>
        <v>0</v>
      </c>
      <c r="BI135" s="247">
        <f>IF(N135="nulová",J135,0)</f>
        <v>0</v>
      </c>
      <c r="BJ135" s="15" t="s">
        <v>80</v>
      </c>
      <c r="BK135" s="247">
        <f>ROUND(I135*H135,2)</f>
        <v>0</v>
      </c>
      <c r="BL135" s="15" t="s">
        <v>209</v>
      </c>
      <c r="BM135" s="246" t="s">
        <v>279</v>
      </c>
    </row>
    <row r="136" s="2" customFormat="1">
      <c r="A136" s="36"/>
      <c r="B136" s="37"/>
      <c r="C136" s="38"/>
      <c r="D136" s="248" t="s">
        <v>211</v>
      </c>
      <c r="E136" s="38"/>
      <c r="F136" s="249" t="s">
        <v>280</v>
      </c>
      <c r="G136" s="38"/>
      <c r="H136" s="38"/>
      <c r="I136" s="152"/>
      <c r="J136" s="38"/>
      <c r="K136" s="38"/>
      <c r="L136" s="42"/>
      <c r="M136" s="250"/>
      <c r="N136" s="251"/>
      <c r="O136" s="89"/>
      <c r="P136" s="89"/>
      <c r="Q136" s="89"/>
      <c r="R136" s="89"/>
      <c r="S136" s="89"/>
      <c r="T136" s="90"/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T136" s="15" t="s">
        <v>211</v>
      </c>
      <c r="AU136" s="15" t="s">
        <v>80</v>
      </c>
    </row>
    <row r="137" s="12" customFormat="1">
      <c r="A137" s="12"/>
      <c r="B137" s="252"/>
      <c r="C137" s="253"/>
      <c r="D137" s="248" t="s">
        <v>213</v>
      </c>
      <c r="E137" s="254" t="s">
        <v>226</v>
      </c>
      <c r="F137" s="255" t="s">
        <v>281</v>
      </c>
      <c r="G137" s="253"/>
      <c r="H137" s="256">
        <v>1</v>
      </c>
      <c r="I137" s="257"/>
      <c r="J137" s="253"/>
      <c r="K137" s="253"/>
      <c r="L137" s="258"/>
      <c r="M137" s="263"/>
      <c r="N137" s="264"/>
      <c r="O137" s="264"/>
      <c r="P137" s="264"/>
      <c r="Q137" s="264"/>
      <c r="R137" s="264"/>
      <c r="S137" s="264"/>
      <c r="T137" s="265"/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T137" s="262" t="s">
        <v>213</v>
      </c>
      <c r="AU137" s="262" t="s">
        <v>80</v>
      </c>
      <c r="AV137" s="12" t="s">
        <v>95</v>
      </c>
      <c r="AW137" s="12" t="s">
        <v>29</v>
      </c>
      <c r="AX137" s="12" t="s">
        <v>80</v>
      </c>
      <c r="AY137" s="262" t="s">
        <v>203</v>
      </c>
    </row>
    <row r="138" s="2" customFormat="1" ht="6.96" customHeight="1">
      <c r="A138" s="36"/>
      <c r="B138" s="64"/>
      <c r="C138" s="65"/>
      <c r="D138" s="65"/>
      <c r="E138" s="65"/>
      <c r="F138" s="65"/>
      <c r="G138" s="65"/>
      <c r="H138" s="65"/>
      <c r="I138" s="193"/>
      <c r="J138" s="65"/>
      <c r="K138" s="65"/>
      <c r="L138" s="42"/>
      <c r="M138" s="36"/>
      <c r="O138" s="36"/>
      <c r="P138" s="36"/>
      <c r="Q138" s="36"/>
      <c r="R138" s="36"/>
      <c r="S138" s="36"/>
      <c r="T138" s="36"/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</row>
  </sheetData>
  <sheetProtection sheet="1" autoFilter="0" formatColumns="0" formatRows="0" objects="1" scenarios="1" spinCount="100000" saltValue="uOik4wUVDmoHa09F2fO78l/+8tf/4ktkCHKVOSjWWjK2alPbYPkxgDqqBbnGxqaZG9HKoKlTNOusWbbcAS8aBg==" hashValue="dos08K6ME52ohKsORLnavQRYP7tL2qhvBRzrZu9jipapmjrdJYjT+sZ9Hdmo66GoWwXtL/XbQvcPM+fbN0TevA==" algorithmName="SHA-512" password="CC35"/>
  <autoFilter ref="C118:K137"/>
  <mergeCells count="9">
    <mergeCell ref="E7:H7"/>
    <mergeCell ref="E9:H9"/>
    <mergeCell ref="E18:H18"/>
    <mergeCell ref="E27:H27"/>
    <mergeCell ref="E85:H85"/>
    <mergeCell ref="E87:H87"/>
    <mergeCell ref="E109:H109"/>
    <mergeCell ref="E111:H111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style="1" customWidth="1"/>
    <col min="2" max="2" width="1.67" style="1" customWidth="1"/>
    <col min="3" max="3" width="4.17" style="1" customWidth="1"/>
    <col min="4" max="4" width="4.33" style="1" customWidth="1"/>
    <col min="5" max="5" width="17.17" style="1" customWidth="1"/>
    <col min="6" max="6" width="100.83" style="1" customWidth="1"/>
    <col min="7" max="7" width="7" style="1" customWidth="1"/>
    <col min="8" max="8" width="11.5" style="1" customWidth="1"/>
    <col min="9" max="9" width="20.17" style="144" customWidth="1"/>
    <col min="10" max="10" width="20.17" style="1" customWidth="1"/>
    <col min="11" max="11" width="20.17" style="1" customWidth="1"/>
    <col min="12" max="12" width="9.33" style="1" customWidth="1"/>
    <col min="13" max="13" width="10.83" style="1" hidden="1" customWidth="1"/>
    <col min="14" max="14" width="9.33" style="1" hidden="1"/>
    <col min="15" max="15" width="14.17" style="1" hidden="1" customWidth="1"/>
    <col min="16" max="16" width="14.17" style="1" hidden="1" customWidth="1"/>
    <col min="17" max="17" width="14.17" style="1" hidden="1" customWidth="1"/>
    <col min="18" max="18" width="14.17" style="1" hidden="1" customWidth="1"/>
    <col min="19" max="19" width="14.17" style="1" hidden="1" customWidth="1"/>
    <col min="20" max="20" width="14.17" style="1" hidden="1" customWidth="1"/>
    <col min="21" max="21" width="16.33" style="1" hidden="1" customWidth="1"/>
    <col min="22" max="22" width="12.33" style="1" customWidth="1"/>
    <col min="23" max="23" width="16.33" style="1" customWidth="1"/>
    <col min="24" max="24" width="12.33" style="1" customWidth="1"/>
    <col min="25" max="25" width="15" style="1" customWidth="1"/>
    <col min="26" max="26" width="11" style="1" customWidth="1"/>
    <col min="27" max="27" width="15" style="1" customWidth="1"/>
    <col min="28" max="28" width="16.33" style="1" customWidth="1"/>
    <col min="29" max="29" width="11" style="1" customWidth="1"/>
    <col min="30" max="30" width="15" style="1" customWidth="1"/>
    <col min="31" max="31" width="16.33" style="1" customWidth="1"/>
    <col min="44" max="44" width="9.33" style="1" hidden="1"/>
    <col min="45" max="45" width="9.33" style="1" hidden="1"/>
    <col min="46" max="46" width="9.33" style="1" hidden="1"/>
    <col min="47" max="47" width="9.33" style="1" hidden="1"/>
    <col min="48" max="48" width="9.33" style="1" hidden="1"/>
    <col min="49" max="49" width="9.33" style="1" hidden="1"/>
    <col min="50" max="50" width="9.33" style="1" hidden="1"/>
    <col min="51" max="51" width="9.33" style="1" hidden="1"/>
    <col min="52" max="52" width="9.33" style="1" hidden="1"/>
    <col min="53" max="53" width="9.33" style="1" hidden="1"/>
    <col min="54" max="54" width="9.33" style="1" hidden="1"/>
    <col min="55" max="55" width="9.33" style="1" hidden="1"/>
    <col min="56" max="56" width="9.33" style="1" hidden="1"/>
    <col min="57" max="57" width="9.33" style="1" hidden="1"/>
    <col min="58" max="58" width="9.33" style="1" hidden="1"/>
    <col min="59" max="59" width="9.33" style="1" hidden="1"/>
    <col min="60" max="60" width="9.33" style="1" hidden="1"/>
    <col min="61" max="61" width="9.33" style="1" hidden="1"/>
    <col min="62" max="62" width="9.33" style="1" hidden="1"/>
    <col min="63" max="63" width="9.33" style="1" hidden="1"/>
    <col min="64" max="64" width="9.33" style="1" hidden="1"/>
    <col min="65" max="65" width="9.33" style="1" hidden="1"/>
  </cols>
  <sheetData>
    <row r="2" s="1" customFormat="1" ht="36.96" customHeight="1">
      <c r="I2" s="144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176</v>
      </c>
      <c r="AZ2" s="266" t="s">
        <v>1299</v>
      </c>
      <c r="BA2" s="266" t="s">
        <v>1299</v>
      </c>
      <c r="BB2" s="266" t="s">
        <v>1</v>
      </c>
      <c r="BC2" s="266" t="s">
        <v>1587</v>
      </c>
      <c r="BD2" s="266" t="s">
        <v>95</v>
      </c>
    </row>
    <row r="3" s="1" customFormat="1" ht="6.96" customHeight="1">
      <c r="B3" s="145"/>
      <c r="C3" s="146"/>
      <c r="D3" s="146"/>
      <c r="E3" s="146"/>
      <c r="F3" s="146"/>
      <c r="G3" s="146"/>
      <c r="H3" s="146"/>
      <c r="I3" s="147"/>
      <c r="J3" s="146"/>
      <c r="K3" s="146"/>
      <c r="L3" s="18"/>
      <c r="AT3" s="15" t="s">
        <v>82</v>
      </c>
    </row>
    <row r="4" s="1" customFormat="1" ht="24.96" customHeight="1">
      <c r="B4" s="18"/>
      <c r="D4" s="148" t="s">
        <v>177</v>
      </c>
      <c r="I4" s="144"/>
      <c r="L4" s="18"/>
      <c r="M4" s="149" t="s">
        <v>10</v>
      </c>
      <c r="AT4" s="15" t="s">
        <v>4</v>
      </c>
    </row>
    <row r="5" s="1" customFormat="1" ht="6.96" customHeight="1">
      <c r="B5" s="18"/>
      <c r="I5" s="144"/>
      <c r="L5" s="18"/>
    </row>
    <row r="6" s="1" customFormat="1" ht="12" customHeight="1">
      <c r="B6" s="18"/>
      <c r="D6" s="150" t="s">
        <v>15</v>
      </c>
      <c r="I6" s="144"/>
      <c r="L6" s="18"/>
    </row>
    <row r="7" s="1" customFormat="1" ht="16.5" customHeight="1">
      <c r="B7" s="18"/>
      <c r="E7" s="151" t="str">
        <f>'Rekapitulace stavby'!K6</f>
        <v>,,Úprava projektové dokumentace na stavbu Modernizace silnice II/298 Býšť - hranice kraje, km 9,700</v>
      </c>
      <c r="F7" s="150"/>
      <c r="G7" s="150"/>
      <c r="H7" s="150"/>
      <c r="I7" s="144"/>
      <c r="L7" s="18"/>
    </row>
    <row r="8" s="2" customFormat="1" ht="12" customHeight="1">
      <c r="A8" s="36"/>
      <c r="B8" s="42"/>
      <c r="C8" s="36"/>
      <c r="D8" s="150" t="s">
        <v>178</v>
      </c>
      <c r="E8" s="36"/>
      <c r="F8" s="36"/>
      <c r="G8" s="36"/>
      <c r="H8" s="36"/>
      <c r="I8" s="152"/>
      <c r="J8" s="36"/>
      <c r="K8" s="36"/>
      <c r="L8" s="61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6.5" customHeight="1">
      <c r="A9" s="36"/>
      <c r="B9" s="42"/>
      <c r="C9" s="36"/>
      <c r="D9" s="36"/>
      <c r="E9" s="153" t="s">
        <v>1588</v>
      </c>
      <c r="F9" s="36"/>
      <c r="G9" s="36"/>
      <c r="H9" s="36"/>
      <c r="I9" s="152"/>
      <c r="J9" s="36"/>
      <c r="K9" s="36"/>
      <c r="L9" s="61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42"/>
      <c r="C10" s="36"/>
      <c r="D10" s="36"/>
      <c r="E10" s="36"/>
      <c r="F10" s="36"/>
      <c r="G10" s="36"/>
      <c r="H10" s="36"/>
      <c r="I10" s="152"/>
      <c r="J10" s="36"/>
      <c r="K10" s="36"/>
      <c r="L10" s="61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42"/>
      <c r="C11" s="36"/>
      <c r="D11" s="150" t="s">
        <v>17</v>
      </c>
      <c r="E11" s="36"/>
      <c r="F11" s="139" t="s">
        <v>1</v>
      </c>
      <c r="G11" s="36"/>
      <c r="H11" s="36"/>
      <c r="I11" s="154" t="s">
        <v>18</v>
      </c>
      <c r="J11" s="139" t="s">
        <v>1</v>
      </c>
      <c r="K11" s="36"/>
      <c r="L11" s="61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42"/>
      <c r="C12" s="36"/>
      <c r="D12" s="150" t="s">
        <v>19</v>
      </c>
      <c r="E12" s="36"/>
      <c r="F12" s="139" t="s">
        <v>20</v>
      </c>
      <c r="G12" s="36"/>
      <c r="H12" s="36"/>
      <c r="I12" s="154" t="s">
        <v>21</v>
      </c>
      <c r="J12" s="155" t="str">
        <f>'Rekapitulace stavby'!AN8</f>
        <v>7. 11. 2019</v>
      </c>
      <c r="K12" s="36"/>
      <c r="L12" s="61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21.84" customHeight="1">
      <c r="A13" s="36"/>
      <c r="B13" s="42"/>
      <c r="C13" s="36"/>
      <c r="D13" s="156" t="s">
        <v>180</v>
      </c>
      <c r="E13" s="36"/>
      <c r="F13" s="157" t="s">
        <v>1589</v>
      </c>
      <c r="G13" s="36"/>
      <c r="H13" s="36"/>
      <c r="I13" s="158" t="s">
        <v>182</v>
      </c>
      <c r="J13" s="157" t="s">
        <v>183</v>
      </c>
      <c r="K13" s="36"/>
      <c r="L13" s="61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50" t="s">
        <v>23</v>
      </c>
      <c r="E14" s="36"/>
      <c r="F14" s="36"/>
      <c r="G14" s="36"/>
      <c r="H14" s="36"/>
      <c r="I14" s="154" t="s">
        <v>24</v>
      </c>
      <c r="J14" s="139" t="str">
        <f>IF('Rekapitulace stavby'!AN10="","",'Rekapitulace stavby'!AN10)</f>
        <v/>
      </c>
      <c r="K14" s="36"/>
      <c r="L14" s="61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42"/>
      <c r="C15" s="36"/>
      <c r="D15" s="36"/>
      <c r="E15" s="139" t="str">
        <f>IF('Rekapitulace stavby'!E11="","",'Rekapitulace stavby'!E11)</f>
        <v xml:space="preserve"> </v>
      </c>
      <c r="F15" s="36"/>
      <c r="G15" s="36"/>
      <c r="H15" s="36"/>
      <c r="I15" s="154" t="s">
        <v>25</v>
      </c>
      <c r="J15" s="139" t="str">
        <f>IF('Rekapitulace stavby'!AN11="","",'Rekapitulace stavby'!AN11)</f>
        <v/>
      </c>
      <c r="K15" s="36"/>
      <c r="L15" s="61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42"/>
      <c r="C16" s="36"/>
      <c r="D16" s="36"/>
      <c r="E16" s="36"/>
      <c r="F16" s="36"/>
      <c r="G16" s="36"/>
      <c r="H16" s="36"/>
      <c r="I16" s="152"/>
      <c r="J16" s="36"/>
      <c r="K16" s="36"/>
      <c r="L16" s="61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42"/>
      <c r="C17" s="36"/>
      <c r="D17" s="150" t="s">
        <v>26</v>
      </c>
      <c r="E17" s="36"/>
      <c r="F17" s="36"/>
      <c r="G17" s="36"/>
      <c r="H17" s="36"/>
      <c r="I17" s="154" t="s">
        <v>24</v>
      </c>
      <c r="J17" s="31" t="str">
        <f>'Rekapitulace stavby'!AN13</f>
        <v>Vyplň údaj</v>
      </c>
      <c r="K17" s="36"/>
      <c r="L17" s="61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42"/>
      <c r="C18" s="36"/>
      <c r="D18" s="36"/>
      <c r="E18" s="31" t="str">
        <f>'Rekapitulace stavby'!E14</f>
        <v>Vyplň údaj</v>
      </c>
      <c r="F18" s="139"/>
      <c r="G18" s="139"/>
      <c r="H18" s="139"/>
      <c r="I18" s="154" t="s">
        <v>25</v>
      </c>
      <c r="J18" s="31" t="str">
        <f>'Rekapitulace stavby'!AN14</f>
        <v>Vyplň údaj</v>
      </c>
      <c r="K18" s="36"/>
      <c r="L18" s="61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42"/>
      <c r="C19" s="36"/>
      <c r="D19" s="36"/>
      <c r="E19" s="36"/>
      <c r="F19" s="36"/>
      <c r="G19" s="36"/>
      <c r="H19" s="36"/>
      <c r="I19" s="152"/>
      <c r="J19" s="36"/>
      <c r="K19" s="36"/>
      <c r="L19" s="61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42"/>
      <c r="C20" s="36"/>
      <c r="D20" s="150" t="s">
        <v>28</v>
      </c>
      <c r="E20" s="36"/>
      <c r="F20" s="36"/>
      <c r="G20" s="36"/>
      <c r="H20" s="36"/>
      <c r="I20" s="154" t="s">
        <v>24</v>
      </c>
      <c r="J20" s="139" t="str">
        <f>IF('Rekapitulace stavby'!AN16="","",'Rekapitulace stavby'!AN16)</f>
        <v/>
      </c>
      <c r="K20" s="36"/>
      <c r="L20" s="61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42"/>
      <c r="C21" s="36"/>
      <c r="D21" s="36"/>
      <c r="E21" s="139" t="str">
        <f>IF('Rekapitulace stavby'!E17="","",'Rekapitulace stavby'!E17)</f>
        <v xml:space="preserve"> </v>
      </c>
      <c r="F21" s="36"/>
      <c r="G21" s="36"/>
      <c r="H21" s="36"/>
      <c r="I21" s="154" t="s">
        <v>25</v>
      </c>
      <c r="J21" s="139" t="str">
        <f>IF('Rekapitulace stavby'!AN17="","",'Rekapitulace stavby'!AN17)</f>
        <v/>
      </c>
      <c r="K21" s="36"/>
      <c r="L21" s="61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42"/>
      <c r="C22" s="36"/>
      <c r="D22" s="36"/>
      <c r="E22" s="36"/>
      <c r="F22" s="36"/>
      <c r="G22" s="36"/>
      <c r="H22" s="36"/>
      <c r="I22" s="152"/>
      <c r="J22" s="36"/>
      <c r="K22" s="36"/>
      <c r="L22" s="61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42"/>
      <c r="C23" s="36"/>
      <c r="D23" s="150" t="s">
        <v>30</v>
      </c>
      <c r="E23" s="36"/>
      <c r="F23" s="36"/>
      <c r="G23" s="36"/>
      <c r="H23" s="36"/>
      <c r="I23" s="154" t="s">
        <v>24</v>
      </c>
      <c r="J23" s="139" t="str">
        <f>IF('Rekapitulace stavby'!AN19="","",'Rekapitulace stavby'!AN19)</f>
        <v/>
      </c>
      <c r="K23" s="36"/>
      <c r="L23" s="61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42"/>
      <c r="C24" s="36"/>
      <c r="D24" s="36"/>
      <c r="E24" s="139" t="str">
        <f>IF('Rekapitulace stavby'!E20="","",'Rekapitulace stavby'!E20)</f>
        <v xml:space="preserve"> </v>
      </c>
      <c r="F24" s="36"/>
      <c r="G24" s="36"/>
      <c r="H24" s="36"/>
      <c r="I24" s="154" t="s">
        <v>25</v>
      </c>
      <c r="J24" s="139" t="str">
        <f>IF('Rekapitulace stavby'!AN20="","",'Rekapitulace stavby'!AN20)</f>
        <v/>
      </c>
      <c r="K24" s="36"/>
      <c r="L24" s="61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42"/>
      <c r="C25" s="36"/>
      <c r="D25" s="36"/>
      <c r="E25" s="36"/>
      <c r="F25" s="36"/>
      <c r="G25" s="36"/>
      <c r="H25" s="36"/>
      <c r="I25" s="152"/>
      <c r="J25" s="36"/>
      <c r="K25" s="36"/>
      <c r="L25" s="61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42"/>
      <c r="C26" s="36"/>
      <c r="D26" s="150" t="s">
        <v>31</v>
      </c>
      <c r="E26" s="36"/>
      <c r="F26" s="36"/>
      <c r="G26" s="36"/>
      <c r="H26" s="36"/>
      <c r="I26" s="152"/>
      <c r="J26" s="36"/>
      <c r="K26" s="36"/>
      <c r="L26" s="61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16.5" customHeight="1">
      <c r="A27" s="159"/>
      <c r="B27" s="160"/>
      <c r="C27" s="159"/>
      <c r="D27" s="159"/>
      <c r="E27" s="161" t="s">
        <v>1</v>
      </c>
      <c r="F27" s="161"/>
      <c r="G27" s="161"/>
      <c r="H27" s="161"/>
      <c r="I27" s="162"/>
      <c r="J27" s="159"/>
      <c r="K27" s="159"/>
      <c r="L27" s="163"/>
      <c r="S27" s="159"/>
      <c r="T27" s="159"/>
      <c r="U27" s="159"/>
      <c r="V27" s="159"/>
      <c r="W27" s="159"/>
      <c r="X27" s="159"/>
      <c r="Y27" s="159"/>
      <c r="Z27" s="159"/>
      <c r="AA27" s="159"/>
      <c r="AB27" s="159"/>
      <c r="AC27" s="159"/>
      <c r="AD27" s="159"/>
      <c r="AE27" s="159"/>
    </row>
    <row r="28" s="2" customFormat="1" ht="6.96" customHeight="1">
      <c r="A28" s="36"/>
      <c r="B28" s="42"/>
      <c r="C28" s="36"/>
      <c r="D28" s="36"/>
      <c r="E28" s="36"/>
      <c r="F28" s="36"/>
      <c r="G28" s="36"/>
      <c r="H28" s="36"/>
      <c r="I28" s="152"/>
      <c r="J28" s="36"/>
      <c r="K28" s="36"/>
      <c r="L28" s="61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42"/>
      <c r="C29" s="36"/>
      <c r="D29" s="164"/>
      <c r="E29" s="164"/>
      <c r="F29" s="164"/>
      <c r="G29" s="164"/>
      <c r="H29" s="164"/>
      <c r="I29" s="165"/>
      <c r="J29" s="164"/>
      <c r="K29" s="164"/>
      <c r="L29" s="61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25.44" customHeight="1">
      <c r="A30" s="36"/>
      <c r="B30" s="42"/>
      <c r="C30" s="36"/>
      <c r="D30" s="166" t="s">
        <v>32</v>
      </c>
      <c r="E30" s="36"/>
      <c r="F30" s="36"/>
      <c r="G30" s="36"/>
      <c r="H30" s="36"/>
      <c r="I30" s="152"/>
      <c r="J30" s="167">
        <f>ROUND(J116, 2)</f>
        <v>0</v>
      </c>
      <c r="K30" s="36"/>
      <c r="L30" s="61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64"/>
      <c r="E31" s="164"/>
      <c r="F31" s="164"/>
      <c r="G31" s="164"/>
      <c r="H31" s="164"/>
      <c r="I31" s="165"/>
      <c r="J31" s="164"/>
      <c r="K31" s="164"/>
      <c r="L31" s="61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42"/>
      <c r="C32" s="36"/>
      <c r="D32" s="36"/>
      <c r="E32" s="36"/>
      <c r="F32" s="168" t="s">
        <v>34</v>
      </c>
      <c r="G32" s="36"/>
      <c r="H32" s="36"/>
      <c r="I32" s="169" t="s">
        <v>33</v>
      </c>
      <c r="J32" s="168" t="s">
        <v>35</v>
      </c>
      <c r="K32" s="36"/>
      <c r="L32" s="61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14.4" customHeight="1">
      <c r="A33" s="36"/>
      <c r="B33" s="42"/>
      <c r="C33" s="36"/>
      <c r="D33" s="170" t="s">
        <v>36</v>
      </c>
      <c r="E33" s="150" t="s">
        <v>37</v>
      </c>
      <c r="F33" s="171">
        <f>ROUND((SUM(BE116:BE143)),  2)</f>
        <v>0</v>
      </c>
      <c r="G33" s="36"/>
      <c r="H33" s="36"/>
      <c r="I33" s="172">
        <v>0.20999999999999999</v>
      </c>
      <c r="J33" s="171">
        <f>ROUND(((SUM(BE116:BE143))*I33),  2)</f>
        <v>0</v>
      </c>
      <c r="K33" s="36"/>
      <c r="L33" s="61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150" t="s">
        <v>38</v>
      </c>
      <c r="F34" s="171">
        <f>ROUND((SUM(BF116:BF143)),  2)</f>
        <v>0</v>
      </c>
      <c r="G34" s="36"/>
      <c r="H34" s="36"/>
      <c r="I34" s="172">
        <v>0.14999999999999999</v>
      </c>
      <c r="J34" s="171">
        <f>ROUND(((SUM(BF116:BF143))*I34),  2)</f>
        <v>0</v>
      </c>
      <c r="K34" s="36"/>
      <c r="L34" s="61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42"/>
      <c r="C35" s="36"/>
      <c r="D35" s="36"/>
      <c r="E35" s="150" t="s">
        <v>39</v>
      </c>
      <c r="F35" s="171">
        <f>ROUND((SUM(BG116:BG143)),  2)</f>
        <v>0</v>
      </c>
      <c r="G35" s="36"/>
      <c r="H35" s="36"/>
      <c r="I35" s="172">
        <v>0.20999999999999999</v>
      </c>
      <c r="J35" s="171">
        <f>0</f>
        <v>0</v>
      </c>
      <c r="K35" s="36"/>
      <c r="L35" s="61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42"/>
      <c r="C36" s="36"/>
      <c r="D36" s="36"/>
      <c r="E36" s="150" t="s">
        <v>40</v>
      </c>
      <c r="F36" s="171">
        <f>ROUND((SUM(BH116:BH143)),  2)</f>
        <v>0</v>
      </c>
      <c r="G36" s="36"/>
      <c r="H36" s="36"/>
      <c r="I36" s="172">
        <v>0.14999999999999999</v>
      </c>
      <c r="J36" s="171">
        <f>0</f>
        <v>0</v>
      </c>
      <c r="K36" s="36"/>
      <c r="L36" s="61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50" t="s">
        <v>41</v>
      </c>
      <c r="F37" s="171">
        <f>ROUND((SUM(BI116:BI143)),  2)</f>
        <v>0</v>
      </c>
      <c r="G37" s="36"/>
      <c r="H37" s="36"/>
      <c r="I37" s="172">
        <v>0</v>
      </c>
      <c r="J37" s="171">
        <f>0</f>
        <v>0</v>
      </c>
      <c r="K37" s="36"/>
      <c r="L37" s="61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6.96" customHeight="1">
      <c r="A38" s="36"/>
      <c r="B38" s="42"/>
      <c r="C38" s="36"/>
      <c r="D38" s="36"/>
      <c r="E38" s="36"/>
      <c r="F38" s="36"/>
      <c r="G38" s="36"/>
      <c r="H38" s="36"/>
      <c r="I38" s="152"/>
      <c r="J38" s="36"/>
      <c r="K38" s="36"/>
      <c r="L38" s="61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2" customFormat="1" ht="25.44" customHeight="1">
      <c r="A39" s="36"/>
      <c r="B39" s="42"/>
      <c r="C39" s="173"/>
      <c r="D39" s="174" t="s">
        <v>42</v>
      </c>
      <c r="E39" s="175"/>
      <c r="F39" s="175"/>
      <c r="G39" s="176" t="s">
        <v>43</v>
      </c>
      <c r="H39" s="177" t="s">
        <v>44</v>
      </c>
      <c r="I39" s="178"/>
      <c r="J39" s="179">
        <f>SUM(J30:J37)</f>
        <v>0</v>
      </c>
      <c r="K39" s="180"/>
      <c r="L39" s="61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14.4" customHeight="1">
      <c r="A40" s="36"/>
      <c r="B40" s="42"/>
      <c r="C40" s="36"/>
      <c r="D40" s="36"/>
      <c r="E40" s="36"/>
      <c r="F40" s="36"/>
      <c r="G40" s="36"/>
      <c r="H40" s="36"/>
      <c r="I40" s="152"/>
      <c r="J40" s="36"/>
      <c r="K40" s="36"/>
      <c r="L40" s="61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1" customFormat="1" ht="14.4" customHeight="1">
      <c r="B41" s="18"/>
      <c r="I41" s="144"/>
      <c r="L41" s="18"/>
    </row>
    <row r="42" s="1" customFormat="1" ht="14.4" customHeight="1">
      <c r="B42" s="18"/>
      <c r="I42" s="144"/>
      <c r="L42" s="18"/>
    </row>
    <row r="43" s="1" customFormat="1" ht="14.4" customHeight="1">
      <c r="B43" s="18"/>
      <c r="I43" s="144"/>
      <c r="L43" s="18"/>
    </row>
    <row r="44" s="1" customFormat="1" ht="14.4" customHeight="1">
      <c r="B44" s="18"/>
      <c r="I44" s="144"/>
      <c r="L44" s="18"/>
    </row>
    <row r="45" s="1" customFormat="1" ht="14.4" customHeight="1">
      <c r="B45" s="18"/>
      <c r="I45" s="144"/>
      <c r="L45" s="18"/>
    </row>
    <row r="46" s="1" customFormat="1" ht="14.4" customHeight="1">
      <c r="B46" s="18"/>
      <c r="I46" s="144"/>
      <c r="L46" s="18"/>
    </row>
    <row r="47" s="1" customFormat="1" ht="14.4" customHeight="1">
      <c r="B47" s="18"/>
      <c r="I47" s="144"/>
      <c r="L47" s="18"/>
    </row>
    <row r="48" s="1" customFormat="1" ht="14.4" customHeight="1">
      <c r="B48" s="18"/>
      <c r="I48" s="144"/>
      <c r="L48" s="18"/>
    </row>
    <row r="49" s="2" customFormat="1" ht="14.4" customHeight="1">
      <c r="B49" s="61"/>
      <c r="D49" s="181" t="s">
        <v>45</v>
      </c>
      <c r="E49" s="182"/>
      <c r="F49" s="182"/>
      <c r="G49" s="181" t="s">
        <v>46</v>
      </c>
      <c r="H49" s="182"/>
      <c r="I49" s="183"/>
      <c r="J49" s="182"/>
      <c r="K49" s="182"/>
      <c r="L49" s="61"/>
    </row>
    <row r="50">
      <c r="B50" s="18"/>
      <c r="L50" s="18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 s="2" customFormat="1">
      <c r="A60" s="36"/>
      <c r="B60" s="42"/>
      <c r="C60" s="36"/>
      <c r="D60" s="184" t="s">
        <v>47</v>
      </c>
      <c r="E60" s="185"/>
      <c r="F60" s="186" t="s">
        <v>48</v>
      </c>
      <c r="G60" s="184" t="s">
        <v>47</v>
      </c>
      <c r="H60" s="185"/>
      <c r="I60" s="187"/>
      <c r="J60" s="188" t="s">
        <v>48</v>
      </c>
      <c r="K60" s="185"/>
      <c r="L60" s="61"/>
      <c r="S60" s="36"/>
      <c r="T60" s="36"/>
      <c r="U60" s="36"/>
      <c r="V60" s="36"/>
      <c r="W60" s="36"/>
      <c r="X60" s="36"/>
      <c r="Y60" s="36"/>
      <c r="Z60" s="36"/>
      <c r="AA60" s="36"/>
      <c r="AB60" s="36"/>
      <c r="AC60" s="36"/>
      <c r="AD60" s="36"/>
      <c r="AE60" s="36"/>
    </row>
    <row r="61">
      <c r="B61" s="18"/>
      <c r="L61" s="18"/>
    </row>
    <row r="62">
      <c r="B62" s="18"/>
      <c r="L62" s="18"/>
    </row>
    <row r="63">
      <c r="B63" s="18"/>
      <c r="L63" s="18"/>
    </row>
    <row r="64" s="2" customFormat="1">
      <c r="A64" s="36"/>
      <c r="B64" s="42"/>
      <c r="C64" s="36"/>
      <c r="D64" s="181" t="s">
        <v>49</v>
      </c>
      <c r="E64" s="189"/>
      <c r="F64" s="189"/>
      <c r="G64" s="181" t="s">
        <v>50</v>
      </c>
      <c r="H64" s="189"/>
      <c r="I64" s="190"/>
      <c r="J64" s="189"/>
      <c r="K64" s="189"/>
      <c r="L64" s="61"/>
      <c r="S64" s="36"/>
      <c r="T64" s="36"/>
      <c r="U64" s="36"/>
      <c r="V64" s="36"/>
      <c r="W64" s="36"/>
      <c r="X64" s="36"/>
      <c r="Y64" s="36"/>
      <c r="Z64" s="36"/>
      <c r="AA64" s="36"/>
      <c r="AB64" s="36"/>
      <c r="AC64" s="36"/>
      <c r="AD64" s="36"/>
      <c r="AE64" s="36"/>
    </row>
    <row r="65">
      <c r="B65" s="18"/>
      <c r="L65" s="18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 s="2" customFormat="1">
      <c r="A75" s="36"/>
      <c r="B75" s="42"/>
      <c r="C75" s="36"/>
      <c r="D75" s="184" t="s">
        <v>47</v>
      </c>
      <c r="E75" s="185"/>
      <c r="F75" s="186" t="s">
        <v>48</v>
      </c>
      <c r="G75" s="184" t="s">
        <v>47</v>
      </c>
      <c r="H75" s="185"/>
      <c r="I75" s="187"/>
      <c r="J75" s="188" t="s">
        <v>48</v>
      </c>
      <c r="K75" s="185"/>
      <c r="L75" s="61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="2" customFormat="1" ht="14.4" customHeight="1">
      <c r="A76" s="36"/>
      <c r="B76" s="191"/>
      <c r="C76" s="192"/>
      <c r="D76" s="192"/>
      <c r="E76" s="192"/>
      <c r="F76" s="192"/>
      <c r="G76" s="192"/>
      <c r="H76" s="192"/>
      <c r="I76" s="193"/>
      <c r="J76" s="192"/>
      <c r="K76" s="192"/>
      <c r="L76" s="61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80" s="2" customFormat="1" ht="6.96" customHeight="1">
      <c r="A80" s="36"/>
      <c r="B80" s="194"/>
      <c r="C80" s="195"/>
      <c r="D80" s="195"/>
      <c r="E80" s="195"/>
      <c r="F80" s="195"/>
      <c r="G80" s="195"/>
      <c r="H80" s="195"/>
      <c r="I80" s="196"/>
      <c r="J80" s="195"/>
      <c r="K80" s="195"/>
      <c r="L80" s="61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="2" customFormat="1" ht="24.96" customHeight="1">
      <c r="A81" s="36"/>
      <c r="B81" s="37"/>
      <c r="C81" s="21" t="s">
        <v>184</v>
      </c>
      <c r="D81" s="38"/>
      <c r="E81" s="38"/>
      <c r="F81" s="38"/>
      <c r="G81" s="38"/>
      <c r="H81" s="38"/>
      <c r="I81" s="152"/>
      <c r="J81" s="38"/>
      <c r="K81" s="38"/>
      <c r="L81" s="61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6.96" customHeight="1">
      <c r="A82" s="36"/>
      <c r="B82" s="37"/>
      <c r="C82" s="38"/>
      <c r="D82" s="38"/>
      <c r="E82" s="38"/>
      <c r="F82" s="38"/>
      <c r="G82" s="38"/>
      <c r="H82" s="38"/>
      <c r="I82" s="152"/>
      <c r="J82" s="38"/>
      <c r="K82" s="38"/>
      <c r="L82" s="61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12" customHeight="1">
      <c r="A83" s="36"/>
      <c r="B83" s="37"/>
      <c r="C83" s="30" t="s">
        <v>15</v>
      </c>
      <c r="D83" s="38"/>
      <c r="E83" s="38"/>
      <c r="F83" s="38"/>
      <c r="G83" s="38"/>
      <c r="H83" s="38"/>
      <c r="I83" s="152"/>
      <c r="J83" s="38"/>
      <c r="K83" s="38"/>
      <c r="L83" s="61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6.5" customHeight="1">
      <c r="A84" s="36"/>
      <c r="B84" s="37"/>
      <c r="C84" s="38"/>
      <c r="D84" s="38"/>
      <c r="E84" s="197" t="str">
        <f>E7</f>
        <v>,,Úprava projektové dokumentace na stavbu Modernizace silnice II/298 Býšť - hranice kraje, km 9,700</v>
      </c>
      <c r="F84" s="30"/>
      <c r="G84" s="30"/>
      <c r="H84" s="30"/>
      <c r="I84" s="152"/>
      <c r="J84" s="38"/>
      <c r="K84" s="38"/>
      <c r="L84" s="61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12" customHeight="1">
      <c r="A85" s="36"/>
      <c r="B85" s="37"/>
      <c r="C85" s="30" t="s">
        <v>178</v>
      </c>
      <c r="D85" s="38"/>
      <c r="E85" s="38"/>
      <c r="F85" s="38"/>
      <c r="G85" s="38"/>
      <c r="H85" s="38"/>
      <c r="I85" s="152"/>
      <c r="J85" s="38"/>
      <c r="K85" s="38"/>
      <c r="L85" s="61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2" customFormat="1" ht="16.5" customHeight="1">
      <c r="A86" s="36"/>
      <c r="B86" s="37"/>
      <c r="C86" s="38"/>
      <c r="D86" s="38"/>
      <c r="E86" s="74" t="str">
        <f>E9</f>
        <v>SO 801 - Úprava území - způsobilé výdaje na hlavní aktivitu projektu</v>
      </c>
      <c r="F86" s="38"/>
      <c r="G86" s="38"/>
      <c r="H86" s="38"/>
      <c r="I86" s="152"/>
      <c r="J86" s="38"/>
      <c r="K86" s="38"/>
      <c r="L86" s="61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="2" customFormat="1" ht="6.96" customHeight="1">
      <c r="A87" s="36"/>
      <c r="B87" s="37"/>
      <c r="C87" s="38"/>
      <c r="D87" s="38"/>
      <c r="E87" s="38"/>
      <c r="F87" s="38"/>
      <c r="G87" s="38"/>
      <c r="H87" s="38"/>
      <c r="I87" s="152"/>
      <c r="J87" s="38"/>
      <c r="K87" s="38"/>
      <c r="L87" s="61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2" customFormat="1" ht="12" customHeight="1">
      <c r="A88" s="36"/>
      <c r="B88" s="37"/>
      <c r="C88" s="30" t="s">
        <v>19</v>
      </c>
      <c r="D88" s="38"/>
      <c r="E88" s="38"/>
      <c r="F88" s="25" t="str">
        <f>F12</f>
        <v xml:space="preserve"> </v>
      </c>
      <c r="G88" s="38"/>
      <c r="H88" s="38"/>
      <c r="I88" s="154" t="s">
        <v>21</v>
      </c>
      <c r="J88" s="77" t="str">
        <f>IF(J12="","",J12)</f>
        <v>7. 11. 2019</v>
      </c>
      <c r="K88" s="38"/>
      <c r="L88" s="61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="2" customFormat="1" ht="6.96" customHeight="1">
      <c r="A89" s="36"/>
      <c r="B89" s="37"/>
      <c r="C89" s="38"/>
      <c r="D89" s="38"/>
      <c r="E89" s="38"/>
      <c r="F89" s="38"/>
      <c r="G89" s="38"/>
      <c r="H89" s="38"/>
      <c r="I89" s="152"/>
      <c r="J89" s="38"/>
      <c r="K89" s="38"/>
      <c r="L89" s="61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="2" customFormat="1" ht="15.15" customHeight="1">
      <c r="A90" s="36"/>
      <c r="B90" s="37"/>
      <c r="C90" s="30" t="s">
        <v>23</v>
      </c>
      <c r="D90" s="38"/>
      <c r="E90" s="38"/>
      <c r="F90" s="25" t="str">
        <f>E15</f>
        <v xml:space="preserve"> </v>
      </c>
      <c r="G90" s="38"/>
      <c r="H90" s="38"/>
      <c r="I90" s="154" t="s">
        <v>28</v>
      </c>
      <c r="J90" s="34" t="str">
        <f>E21</f>
        <v xml:space="preserve"> </v>
      </c>
      <c r="K90" s="38"/>
      <c r="L90" s="61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="2" customFormat="1" ht="15.15" customHeight="1">
      <c r="A91" s="36"/>
      <c r="B91" s="37"/>
      <c r="C91" s="30" t="s">
        <v>26</v>
      </c>
      <c r="D91" s="38"/>
      <c r="E91" s="38"/>
      <c r="F91" s="25" t="str">
        <f>IF(E18="","",E18)</f>
        <v>Vyplň údaj</v>
      </c>
      <c r="G91" s="38"/>
      <c r="H91" s="38"/>
      <c r="I91" s="154" t="s">
        <v>30</v>
      </c>
      <c r="J91" s="34" t="str">
        <f>E24</f>
        <v xml:space="preserve"> </v>
      </c>
      <c r="K91" s="38"/>
      <c r="L91" s="61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="2" customFormat="1" ht="10.32" customHeight="1">
      <c r="A92" s="36"/>
      <c r="B92" s="37"/>
      <c r="C92" s="38"/>
      <c r="D92" s="38"/>
      <c r="E92" s="38"/>
      <c r="F92" s="38"/>
      <c r="G92" s="38"/>
      <c r="H92" s="38"/>
      <c r="I92" s="152"/>
      <c r="J92" s="38"/>
      <c r="K92" s="38"/>
      <c r="L92" s="61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="2" customFormat="1" ht="29.28" customHeight="1">
      <c r="A93" s="36"/>
      <c r="B93" s="37"/>
      <c r="C93" s="198" t="s">
        <v>185</v>
      </c>
      <c r="D93" s="199"/>
      <c r="E93" s="199"/>
      <c r="F93" s="199"/>
      <c r="G93" s="199"/>
      <c r="H93" s="199"/>
      <c r="I93" s="200"/>
      <c r="J93" s="201" t="s">
        <v>186</v>
      </c>
      <c r="K93" s="199"/>
      <c r="L93" s="61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="2" customFormat="1" ht="10.32" customHeight="1">
      <c r="A94" s="36"/>
      <c r="B94" s="37"/>
      <c r="C94" s="38"/>
      <c r="D94" s="38"/>
      <c r="E94" s="38"/>
      <c r="F94" s="38"/>
      <c r="G94" s="38"/>
      <c r="H94" s="38"/>
      <c r="I94" s="152"/>
      <c r="J94" s="38"/>
      <c r="K94" s="38"/>
      <c r="L94" s="61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="2" customFormat="1" ht="22.8" customHeight="1">
      <c r="A95" s="36"/>
      <c r="B95" s="37"/>
      <c r="C95" s="202" t="s">
        <v>187</v>
      </c>
      <c r="D95" s="38"/>
      <c r="E95" s="38"/>
      <c r="F95" s="38"/>
      <c r="G95" s="38"/>
      <c r="H95" s="38"/>
      <c r="I95" s="152"/>
      <c r="J95" s="108">
        <f>J116</f>
        <v>0</v>
      </c>
      <c r="K95" s="38"/>
      <c r="L95" s="61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  <c r="AU95" s="15" t="s">
        <v>82</v>
      </c>
    </row>
    <row r="96" s="9" customFormat="1" ht="24.96" customHeight="1">
      <c r="A96" s="9"/>
      <c r="B96" s="203"/>
      <c r="C96" s="204"/>
      <c r="D96" s="205" t="s">
        <v>253</v>
      </c>
      <c r="E96" s="206"/>
      <c r="F96" s="206"/>
      <c r="G96" s="206"/>
      <c r="H96" s="206"/>
      <c r="I96" s="207"/>
      <c r="J96" s="208">
        <f>J117</f>
        <v>0</v>
      </c>
      <c r="K96" s="204"/>
      <c r="L96" s="209"/>
      <c r="S96" s="9"/>
      <c r="T96" s="9"/>
      <c r="U96" s="9"/>
      <c r="V96" s="9"/>
      <c r="W96" s="9"/>
      <c r="X96" s="9"/>
      <c r="Y96" s="9"/>
      <c r="Z96" s="9"/>
      <c r="AA96" s="9"/>
      <c r="AB96" s="9"/>
      <c r="AC96" s="9"/>
      <c r="AD96" s="9"/>
      <c r="AE96" s="9"/>
    </row>
    <row r="97" s="2" customFormat="1" ht="21.84" customHeight="1">
      <c r="A97" s="36"/>
      <c r="B97" s="37"/>
      <c r="C97" s="38"/>
      <c r="D97" s="38"/>
      <c r="E97" s="38"/>
      <c r="F97" s="38"/>
      <c r="G97" s="38"/>
      <c r="H97" s="38"/>
      <c r="I97" s="152"/>
      <c r="J97" s="38"/>
      <c r="K97" s="38"/>
      <c r="L97" s="61"/>
      <c r="S97" s="36"/>
      <c r="T97" s="36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</row>
    <row r="98" s="2" customFormat="1" ht="6.96" customHeight="1">
      <c r="A98" s="36"/>
      <c r="B98" s="64"/>
      <c r="C98" s="65"/>
      <c r="D98" s="65"/>
      <c r="E98" s="65"/>
      <c r="F98" s="65"/>
      <c r="G98" s="65"/>
      <c r="H98" s="65"/>
      <c r="I98" s="193"/>
      <c r="J98" s="65"/>
      <c r="K98" s="65"/>
      <c r="L98" s="61"/>
      <c r="S98" s="36"/>
      <c r="T98" s="36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</row>
    <row r="102" s="2" customFormat="1" ht="6.96" customHeight="1">
      <c r="A102" s="36"/>
      <c r="B102" s="66"/>
      <c r="C102" s="67"/>
      <c r="D102" s="67"/>
      <c r="E102" s="67"/>
      <c r="F102" s="67"/>
      <c r="G102" s="67"/>
      <c r="H102" s="67"/>
      <c r="I102" s="196"/>
      <c r="J102" s="67"/>
      <c r="K102" s="67"/>
      <c r="L102" s="61"/>
      <c r="S102" s="36"/>
      <c r="T102" s="36"/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</row>
    <row r="103" s="2" customFormat="1" ht="24.96" customHeight="1">
      <c r="A103" s="36"/>
      <c r="B103" s="37"/>
      <c r="C103" s="21" t="s">
        <v>189</v>
      </c>
      <c r="D103" s="38"/>
      <c r="E103" s="38"/>
      <c r="F103" s="38"/>
      <c r="G103" s="38"/>
      <c r="H103" s="38"/>
      <c r="I103" s="152"/>
      <c r="J103" s="38"/>
      <c r="K103" s="38"/>
      <c r="L103" s="61"/>
      <c r="S103" s="36"/>
      <c r="T103" s="36"/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</row>
    <row r="104" s="2" customFormat="1" ht="6.96" customHeight="1">
      <c r="A104" s="36"/>
      <c r="B104" s="37"/>
      <c r="C104" s="38"/>
      <c r="D104" s="38"/>
      <c r="E104" s="38"/>
      <c r="F104" s="38"/>
      <c r="G104" s="38"/>
      <c r="H104" s="38"/>
      <c r="I104" s="152"/>
      <c r="J104" s="38"/>
      <c r="K104" s="38"/>
      <c r="L104" s="61"/>
      <c r="S104" s="36"/>
      <c r="T104" s="36"/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</row>
    <row r="105" s="2" customFormat="1" ht="12" customHeight="1">
      <c r="A105" s="36"/>
      <c r="B105" s="37"/>
      <c r="C105" s="30" t="s">
        <v>15</v>
      </c>
      <c r="D105" s="38"/>
      <c r="E105" s="38"/>
      <c r="F105" s="38"/>
      <c r="G105" s="38"/>
      <c r="H105" s="38"/>
      <c r="I105" s="152"/>
      <c r="J105" s="38"/>
      <c r="K105" s="38"/>
      <c r="L105" s="61"/>
      <c r="S105" s="36"/>
      <c r="T105" s="36"/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</row>
    <row r="106" s="2" customFormat="1" ht="16.5" customHeight="1">
      <c r="A106" s="36"/>
      <c r="B106" s="37"/>
      <c r="C106" s="38"/>
      <c r="D106" s="38"/>
      <c r="E106" s="197" t="str">
        <f>E7</f>
        <v>,,Úprava projektové dokumentace na stavbu Modernizace silnice II/298 Býšť - hranice kraje, km 9,700</v>
      </c>
      <c r="F106" s="30"/>
      <c r="G106" s="30"/>
      <c r="H106" s="30"/>
      <c r="I106" s="152"/>
      <c r="J106" s="38"/>
      <c r="K106" s="38"/>
      <c r="L106" s="61"/>
      <c r="S106" s="36"/>
      <c r="T106" s="36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</row>
    <row r="107" s="2" customFormat="1" ht="12" customHeight="1">
      <c r="A107" s="36"/>
      <c r="B107" s="37"/>
      <c r="C107" s="30" t="s">
        <v>178</v>
      </c>
      <c r="D107" s="38"/>
      <c r="E107" s="38"/>
      <c r="F107" s="38"/>
      <c r="G107" s="38"/>
      <c r="H107" s="38"/>
      <c r="I107" s="152"/>
      <c r="J107" s="38"/>
      <c r="K107" s="38"/>
      <c r="L107" s="61"/>
      <c r="S107" s="36"/>
      <c r="T107" s="36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</row>
    <row r="108" s="2" customFormat="1" ht="16.5" customHeight="1">
      <c r="A108" s="36"/>
      <c r="B108" s="37"/>
      <c r="C108" s="38"/>
      <c r="D108" s="38"/>
      <c r="E108" s="74" t="str">
        <f>E9</f>
        <v>SO 801 - Úprava území - způsobilé výdaje na hlavní aktivitu projektu</v>
      </c>
      <c r="F108" s="38"/>
      <c r="G108" s="38"/>
      <c r="H108" s="38"/>
      <c r="I108" s="152"/>
      <c r="J108" s="38"/>
      <c r="K108" s="38"/>
      <c r="L108" s="61"/>
      <c r="S108" s="36"/>
      <c r="T108" s="36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</row>
    <row r="109" s="2" customFormat="1" ht="6.96" customHeight="1">
      <c r="A109" s="36"/>
      <c r="B109" s="37"/>
      <c r="C109" s="38"/>
      <c r="D109" s="38"/>
      <c r="E109" s="38"/>
      <c r="F109" s="38"/>
      <c r="G109" s="38"/>
      <c r="H109" s="38"/>
      <c r="I109" s="152"/>
      <c r="J109" s="38"/>
      <c r="K109" s="38"/>
      <c r="L109" s="61"/>
      <c r="S109" s="36"/>
      <c r="T109" s="36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</row>
    <row r="110" s="2" customFormat="1" ht="12" customHeight="1">
      <c r="A110" s="36"/>
      <c r="B110" s="37"/>
      <c r="C110" s="30" t="s">
        <v>19</v>
      </c>
      <c r="D110" s="38"/>
      <c r="E110" s="38"/>
      <c r="F110" s="25" t="str">
        <f>F12</f>
        <v xml:space="preserve"> </v>
      </c>
      <c r="G110" s="38"/>
      <c r="H110" s="38"/>
      <c r="I110" s="154" t="s">
        <v>21</v>
      </c>
      <c r="J110" s="77" t="str">
        <f>IF(J12="","",J12)</f>
        <v>7. 11. 2019</v>
      </c>
      <c r="K110" s="38"/>
      <c r="L110" s="61"/>
      <c r="S110" s="36"/>
      <c r="T110" s="36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</row>
    <row r="111" s="2" customFormat="1" ht="6.96" customHeight="1">
      <c r="A111" s="36"/>
      <c r="B111" s="37"/>
      <c r="C111" s="38"/>
      <c r="D111" s="38"/>
      <c r="E111" s="38"/>
      <c r="F111" s="38"/>
      <c r="G111" s="38"/>
      <c r="H111" s="38"/>
      <c r="I111" s="152"/>
      <c r="J111" s="38"/>
      <c r="K111" s="38"/>
      <c r="L111" s="61"/>
      <c r="S111" s="36"/>
      <c r="T111" s="36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</row>
    <row r="112" s="2" customFormat="1" ht="15.15" customHeight="1">
      <c r="A112" s="36"/>
      <c r="B112" s="37"/>
      <c r="C112" s="30" t="s">
        <v>23</v>
      </c>
      <c r="D112" s="38"/>
      <c r="E112" s="38"/>
      <c r="F112" s="25" t="str">
        <f>E15</f>
        <v xml:space="preserve"> </v>
      </c>
      <c r="G112" s="38"/>
      <c r="H112" s="38"/>
      <c r="I112" s="154" t="s">
        <v>28</v>
      </c>
      <c r="J112" s="34" t="str">
        <f>E21</f>
        <v xml:space="preserve"> </v>
      </c>
      <c r="K112" s="38"/>
      <c r="L112" s="61"/>
      <c r="S112" s="36"/>
      <c r="T112" s="36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</row>
    <row r="113" s="2" customFormat="1" ht="15.15" customHeight="1">
      <c r="A113" s="36"/>
      <c r="B113" s="37"/>
      <c r="C113" s="30" t="s">
        <v>26</v>
      </c>
      <c r="D113" s="38"/>
      <c r="E113" s="38"/>
      <c r="F113" s="25" t="str">
        <f>IF(E18="","",E18)</f>
        <v>Vyplň údaj</v>
      </c>
      <c r="G113" s="38"/>
      <c r="H113" s="38"/>
      <c r="I113" s="154" t="s">
        <v>30</v>
      </c>
      <c r="J113" s="34" t="str">
        <f>E24</f>
        <v xml:space="preserve"> </v>
      </c>
      <c r="K113" s="38"/>
      <c r="L113" s="61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</row>
    <row r="114" s="2" customFormat="1" ht="10.32" customHeight="1">
      <c r="A114" s="36"/>
      <c r="B114" s="37"/>
      <c r="C114" s="38"/>
      <c r="D114" s="38"/>
      <c r="E114" s="38"/>
      <c r="F114" s="38"/>
      <c r="G114" s="38"/>
      <c r="H114" s="38"/>
      <c r="I114" s="152"/>
      <c r="J114" s="38"/>
      <c r="K114" s="38"/>
      <c r="L114" s="61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</row>
    <row r="115" s="10" customFormat="1" ht="29.28" customHeight="1">
      <c r="A115" s="210"/>
      <c r="B115" s="211"/>
      <c r="C115" s="212" t="s">
        <v>190</v>
      </c>
      <c r="D115" s="213" t="s">
        <v>57</v>
      </c>
      <c r="E115" s="213" t="s">
        <v>53</v>
      </c>
      <c r="F115" s="213" t="s">
        <v>54</v>
      </c>
      <c r="G115" s="213" t="s">
        <v>191</v>
      </c>
      <c r="H115" s="213" t="s">
        <v>192</v>
      </c>
      <c r="I115" s="214" t="s">
        <v>193</v>
      </c>
      <c r="J115" s="213" t="s">
        <v>186</v>
      </c>
      <c r="K115" s="215" t="s">
        <v>194</v>
      </c>
      <c r="L115" s="216"/>
      <c r="M115" s="98" t="s">
        <v>1</v>
      </c>
      <c r="N115" s="99" t="s">
        <v>36</v>
      </c>
      <c r="O115" s="99" t="s">
        <v>195</v>
      </c>
      <c r="P115" s="99" t="s">
        <v>196</v>
      </c>
      <c r="Q115" s="99" t="s">
        <v>197</v>
      </c>
      <c r="R115" s="99" t="s">
        <v>198</v>
      </c>
      <c r="S115" s="99" t="s">
        <v>199</v>
      </c>
      <c r="T115" s="100" t="s">
        <v>200</v>
      </c>
      <c r="U115" s="210"/>
      <c r="V115" s="210"/>
      <c r="W115" s="210"/>
      <c r="X115" s="210"/>
      <c r="Y115" s="210"/>
      <c r="Z115" s="210"/>
      <c r="AA115" s="210"/>
      <c r="AB115" s="210"/>
      <c r="AC115" s="210"/>
      <c r="AD115" s="210"/>
      <c r="AE115" s="210"/>
    </row>
    <row r="116" s="2" customFormat="1" ht="22.8" customHeight="1">
      <c r="A116" s="36"/>
      <c r="B116" s="37"/>
      <c r="C116" s="105" t="s">
        <v>201</v>
      </c>
      <c r="D116" s="38"/>
      <c r="E116" s="38"/>
      <c r="F116" s="38"/>
      <c r="G116" s="38"/>
      <c r="H116" s="38"/>
      <c r="I116" s="152"/>
      <c r="J116" s="217">
        <f>BK116</f>
        <v>0</v>
      </c>
      <c r="K116" s="38"/>
      <c r="L116" s="42"/>
      <c r="M116" s="101"/>
      <c r="N116" s="218"/>
      <c r="O116" s="102"/>
      <c r="P116" s="219">
        <f>P117</f>
        <v>0</v>
      </c>
      <c r="Q116" s="102"/>
      <c r="R116" s="219">
        <f>R117</f>
        <v>0</v>
      </c>
      <c r="S116" s="102"/>
      <c r="T116" s="220">
        <f>T117</f>
        <v>0</v>
      </c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  <c r="AT116" s="15" t="s">
        <v>71</v>
      </c>
      <c r="AU116" s="15" t="s">
        <v>82</v>
      </c>
      <c r="BK116" s="221">
        <f>BK117</f>
        <v>0</v>
      </c>
    </row>
    <row r="117" s="11" customFormat="1" ht="25.92" customHeight="1">
      <c r="A117" s="11"/>
      <c r="B117" s="222"/>
      <c r="C117" s="223"/>
      <c r="D117" s="224" t="s">
        <v>71</v>
      </c>
      <c r="E117" s="225" t="s">
        <v>80</v>
      </c>
      <c r="F117" s="225" t="s">
        <v>264</v>
      </c>
      <c r="G117" s="223"/>
      <c r="H117" s="223"/>
      <c r="I117" s="226"/>
      <c r="J117" s="227">
        <f>BK117</f>
        <v>0</v>
      </c>
      <c r="K117" s="223"/>
      <c r="L117" s="228"/>
      <c r="M117" s="229"/>
      <c r="N117" s="230"/>
      <c r="O117" s="230"/>
      <c r="P117" s="231">
        <f>SUM(P118:P143)</f>
        <v>0</v>
      </c>
      <c r="Q117" s="230"/>
      <c r="R117" s="231">
        <f>SUM(R118:R143)</f>
        <v>0</v>
      </c>
      <c r="S117" s="230"/>
      <c r="T117" s="232">
        <f>SUM(T118:T143)</f>
        <v>0</v>
      </c>
      <c r="U117" s="11"/>
      <c r="V117" s="11"/>
      <c r="W117" s="11"/>
      <c r="X117" s="11"/>
      <c r="Y117" s="11"/>
      <c r="Z117" s="11"/>
      <c r="AA117" s="11"/>
      <c r="AB117" s="11"/>
      <c r="AC117" s="11"/>
      <c r="AD117" s="11"/>
      <c r="AE117" s="11"/>
      <c r="AR117" s="233" t="s">
        <v>80</v>
      </c>
      <c r="AT117" s="234" t="s">
        <v>71</v>
      </c>
      <c r="AU117" s="234" t="s">
        <v>72</v>
      </c>
      <c r="AY117" s="233" t="s">
        <v>203</v>
      </c>
      <c r="BK117" s="235">
        <f>SUM(BK118:BK143)</f>
        <v>0</v>
      </c>
    </row>
    <row r="118" s="2" customFormat="1" ht="16.5" customHeight="1">
      <c r="A118" s="36"/>
      <c r="B118" s="37"/>
      <c r="C118" s="236" t="s">
        <v>80</v>
      </c>
      <c r="D118" s="236" t="s">
        <v>204</v>
      </c>
      <c r="E118" s="237" t="s">
        <v>360</v>
      </c>
      <c r="F118" s="238" t="s">
        <v>361</v>
      </c>
      <c r="G118" s="239" t="s">
        <v>311</v>
      </c>
      <c r="H118" s="240">
        <v>2431.5500000000002</v>
      </c>
      <c r="I118" s="241"/>
      <c r="J118" s="240">
        <f>ROUND(I118*H118,2)</f>
        <v>0</v>
      </c>
      <c r="K118" s="238" t="s">
        <v>208</v>
      </c>
      <c r="L118" s="42"/>
      <c r="M118" s="242" t="s">
        <v>1</v>
      </c>
      <c r="N118" s="243" t="s">
        <v>37</v>
      </c>
      <c r="O118" s="89"/>
      <c r="P118" s="244">
        <f>O118*H118</f>
        <v>0</v>
      </c>
      <c r="Q118" s="244">
        <v>0</v>
      </c>
      <c r="R118" s="244">
        <f>Q118*H118</f>
        <v>0</v>
      </c>
      <c r="S118" s="244">
        <v>0</v>
      </c>
      <c r="T118" s="245">
        <f>S118*H118</f>
        <v>0</v>
      </c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  <c r="AR118" s="246" t="s">
        <v>209</v>
      </c>
      <c r="AT118" s="246" t="s">
        <v>204</v>
      </c>
      <c r="AU118" s="246" t="s">
        <v>80</v>
      </c>
      <c r="AY118" s="15" t="s">
        <v>203</v>
      </c>
      <c r="BE118" s="247">
        <f>IF(N118="základní",J118,0)</f>
        <v>0</v>
      </c>
      <c r="BF118" s="247">
        <f>IF(N118="snížená",J118,0)</f>
        <v>0</v>
      </c>
      <c r="BG118" s="247">
        <f>IF(N118="zákl. přenesená",J118,0)</f>
        <v>0</v>
      </c>
      <c r="BH118" s="247">
        <f>IF(N118="sníž. přenesená",J118,0)</f>
        <v>0</v>
      </c>
      <c r="BI118" s="247">
        <f>IF(N118="nulová",J118,0)</f>
        <v>0</v>
      </c>
      <c r="BJ118" s="15" t="s">
        <v>80</v>
      </c>
      <c r="BK118" s="247">
        <f>ROUND(I118*H118,2)</f>
        <v>0</v>
      </c>
      <c r="BL118" s="15" t="s">
        <v>209</v>
      </c>
      <c r="BM118" s="246" t="s">
        <v>1590</v>
      </c>
    </row>
    <row r="119" s="2" customFormat="1">
      <c r="A119" s="36"/>
      <c r="B119" s="37"/>
      <c r="C119" s="38"/>
      <c r="D119" s="248" t="s">
        <v>211</v>
      </c>
      <c r="E119" s="38"/>
      <c r="F119" s="249" t="s">
        <v>363</v>
      </c>
      <c r="G119" s="38"/>
      <c r="H119" s="38"/>
      <c r="I119" s="152"/>
      <c r="J119" s="38"/>
      <c r="K119" s="38"/>
      <c r="L119" s="42"/>
      <c r="M119" s="250"/>
      <c r="N119" s="251"/>
      <c r="O119" s="89"/>
      <c r="P119" s="89"/>
      <c r="Q119" s="89"/>
      <c r="R119" s="89"/>
      <c r="S119" s="89"/>
      <c r="T119" s="90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  <c r="AT119" s="15" t="s">
        <v>211</v>
      </c>
      <c r="AU119" s="15" t="s">
        <v>80</v>
      </c>
    </row>
    <row r="120" s="12" customFormat="1">
      <c r="A120" s="12"/>
      <c r="B120" s="252"/>
      <c r="C120" s="253"/>
      <c r="D120" s="248" t="s">
        <v>213</v>
      </c>
      <c r="E120" s="254" t="s">
        <v>250</v>
      </c>
      <c r="F120" s="255" t="s">
        <v>1591</v>
      </c>
      <c r="G120" s="253"/>
      <c r="H120" s="256">
        <v>2431.5500000000002</v>
      </c>
      <c r="I120" s="257"/>
      <c r="J120" s="253"/>
      <c r="K120" s="253"/>
      <c r="L120" s="258"/>
      <c r="M120" s="259"/>
      <c r="N120" s="260"/>
      <c r="O120" s="260"/>
      <c r="P120" s="260"/>
      <c r="Q120" s="260"/>
      <c r="R120" s="260"/>
      <c r="S120" s="260"/>
      <c r="T120" s="261"/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T120" s="262" t="s">
        <v>213</v>
      </c>
      <c r="AU120" s="262" t="s">
        <v>80</v>
      </c>
      <c r="AV120" s="12" t="s">
        <v>95</v>
      </c>
      <c r="AW120" s="12" t="s">
        <v>29</v>
      </c>
      <c r="AX120" s="12" t="s">
        <v>80</v>
      </c>
      <c r="AY120" s="262" t="s">
        <v>203</v>
      </c>
    </row>
    <row r="121" s="2" customFormat="1" ht="16.5" customHeight="1">
      <c r="A121" s="36"/>
      <c r="B121" s="37"/>
      <c r="C121" s="236" t="s">
        <v>95</v>
      </c>
      <c r="D121" s="236" t="s">
        <v>204</v>
      </c>
      <c r="E121" s="237" t="s">
        <v>1592</v>
      </c>
      <c r="F121" s="238" t="s">
        <v>1593</v>
      </c>
      <c r="G121" s="239" t="s">
        <v>311</v>
      </c>
      <c r="H121" s="240">
        <v>114.26000000000001</v>
      </c>
      <c r="I121" s="241"/>
      <c r="J121" s="240">
        <f>ROUND(I121*H121,2)</f>
        <v>0</v>
      </c>
      <c r="K121" s="238" t="s">
        <v>208</v>
      </c>
      <c r="L121" s="42"/>
      <c r="M121" s="242" t="s">
        <v>1</v>
      </c>
      <c r="N121" s="243" t="s">
        <v>37</v>
      </c>
      <c r="O121" s="89"/>
      <c r="P121" s="244">
        <f>O121*H121</f>
        <v>0</v>
      </c>
      <c r="Q121" s="244">
        <v>0</v>
      </c>
      <c r="R121" s="244">
        <f>Q121*H121</f>
        <v>0</v>
      </c>
      <c r="S121" s="244">
        <v>0</v>
      </c>
      <c r="T121" s="245">
        <f>S121*H121</f>
        <v>0</v>
      </c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R121" s="246" t="s">
        <v>209</v>
      </c>
      <c r="AT121" s="246" t="s">
        <v>204</v>
      </c>
      <c r="AU121" s="246" t="s">
        <v>80</v>
      </c>
      <c r="AY121" s="15" t="s">
        <v>203</v>
      </c>
      <c r="BE121" s="247">
        <f>IF(N121="základní",J121,0)</f>
        <v>0</v>
      </c>
      <c r="BF121" s="247">
        <f>IF(N121="snížená",J121,0)</f>
        <v>0</v>
      </c>
      <c r="BG121" s="247">
        <f>IF(N121="zákl. přenesená",J121,0)</f>
        <v>0</v>
      </c>
      <c r="BH121" s="247">
        <f>IF(N121="sníž. přenesená",J121,0)</f>
        <v>0</v>
      </c>
      <c r="BI121" s="247">
        <f>IF(N121="nulová",J121,0)</f>
        <v>0</v>
      </c>
      <c r="BJ121" s="15" t="s">
        <v>80</v>
      </c>
      <c r="BK121" s="247">
        <f>ROUND(I121*H121,2)</f>
        <v>0</v>
      </c>
      <c r="BL121" s="15" t="s">
        <v>209</v>
      </c>
      <c r="BM121" s="246" t="s">
        <v>1594</v>
      </c>
    </row>
    <row r="122" s="2" customFormat="1">
      <c r="A122" s="36"/>
      <c r="B122" s="37"/>
      <c r="C122" s="38"/>
      <c r="D122" s="248" t="s">
        <v>211</v>
      </c>
      <c r="E122" s="38"/>
      <c r="F122" s="249" t="s">
        <v>363</v>
      </c>
      <c r="G122" s="38"/>
      <c r="H122" s="38"/>
      <c r="I122" s="152"/>
      <c r="J122" s="38"/>
      <c r="K122" s="38"/>
      <c r="L122" s="42"/>
      <c r="M122" s="250"/>
      <c r="N122" s="251"/>
      <c r="O122" s="89"/>
      <c r="P122" s="89"/>
      <c r="Q122" s="89"/>
      <c r="R122" s="89"/>
      <c r="S122" s="89"/>
      <c r="T122" s="90"/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T122" s="15" t="s">
        <v>211</v>
      </c>
      <c r="AU122" s="15" t="s">
        <v>80</v>
      </c>
    </row>
    <row r="123" s="12" customFormat="1">
      <c r="A123" s="12"/>
      <c r="B123" s="252"/>
      <c r="C123" s="253"/>
      <c r="D123" s="248" t="s">
        <v>213</v>
      </c>
      <c r="E123" s="254" t="s">
        <v>220</v>
      </c>
      <c r="F123" s="255" t="s">
        <v>1595</v>
      </c>
      <c r="G123" s="253"/>
      <c r="H123" s="256">
        <v>114.26000000000001</v>
      </c>
      <c r="I123" s="257"/>
      <c r="J123" s="253"/>
      <c r="K123" s="253"/>
      <c r="L123" s="258"/>
      <c r="M123" s="259"/>
      <c r="N123" s="260"/>
      <c r="O123" s="260"/>
      <c r="P123" s="260"/>
      <c r="Q123" s="260"/>
      <c r="R123" s="260"/>
      <c r="S123" s="260"/>
      <c r="T123" s="261"/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T123" s="262" t="s">
        <v>213</v>
      </c>
      <c r="AU123" s="262" t="s">
        <v>80</v>
      </c>
      <c r="AV123" s="12" t="s">
        <v>95</v>
      </c>
      <c r="AW123" s="12" t="s">
        <v>29</v>
      </c>
      <c r="AX123" s="12" t="s">
        <v>80</v>
      </c>
      <c r="AY123" s="262" t="s">
        <v>203</v>
      </c>
    </row>
    <row r="124" s="2" customFormat="1" ht="16.5" customHeight="1">
      <c r="A124" s="36"/>
      <c r="B124" s="37"/>
      <c r="C124" s="236" t="s">
        <v>221</v>
      </c>
      <c r="D124" s="236" t="s">
        <v>204</v>
      </c>
      <c r="E124" s="237" t="s">
        <v>1596</v>
      </c>
      <c r="F124" s="238" t="s">
        <v>1597</v>
      </c>
      <c r="G124" s="239" t="s">
        <v>267</v>
      </c>
      <c r="H124" s="240">
        <v>15610.35</v>
      </c>
      <c r="I124" s="241"/>
      <c r="J124" s="240">
        <f>ROUND(I124*H124,2)</f>
        <v>0</v>
      </c>
      <c r="K124" s="238" t="s">
        <v>208</v>
      </c>
      <c r="L124" s="42"/>
      <c r="M124" s="242" t="s">
        <v>1</v>
      </c>
      <c r="N124" s="243" t="s">
        <v>37</v>
      </c>
      <c r="O124" s="89"/>
      <c r="P124" s="244">
        <f>O124*H124</f>
        <v>0</v>
      </c>
      <c r="Q124" s="244">
        <v>0</v>
      </c>
      <c r="R124" s="244">
        <f>Q124*H124</f>
        <v>0</v>
      </c>
      <c r="S124" s="244">
        <v>0</v>
      </c>
      <c r="T124" s="245">
        <f>S124*H124</f>
        <v>0</v>
      </c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R124" s="246" t="s">
        <v>209</v>
      </c>
      <c r="AT124" s="246" t="s">
        <v>204</v>
      </c>
      <c r="AU124" s="246" t="s">
        <v>80</v>
      </c>
      <c r="AY124" s="15" t="s">
        <v>203</v>
      </c>
      <c r="BE124" s="247">
        <f>IF(N124="základní",J124,0)</f>
        <v>0</v>
      </c>
      <c r="BF124" s="247">
        <f>IF(N124="snížená",J124,0)</f>
        <v>0</v>
      </c>
      <c r="BG124" s="247">
        <f>IF(N124="zákl. přenesená",J124,0)</f>
        <v>0</v>
      </c>
      <c r="BH124" s="247">
        <f>IF(N124="sníž. přenesená",J124,0)</f>
        <v>0</v>
      </c>
      <c r="BI124" s="247">
        <f>IF(N124="nulová",J124,0)</f>
        <v>0</v>
      </c>
      <c r="BJ124" s="15" t="s">
        <v>80</v>
      </c>
      <c r="BK124" s="247">
        <f>ROUND(I124*H124,2)</f>
        <v>0</v>
      </c>
      <c r="BL124" s="15" t="s">
        <v>209</v>
      </c>
      <c r="BM124" s="246" t="s">
        <v>1598</v>
      </c>
    </row>
    <row r="125" s="2" customFormat="1">
      <c r="A125" s="36"/>
      <c r="B125" s="37"/>
      <c r="C125" s="38"/>
      <c r="D125" s="248" t="s">
        <v>211</v>
      </c>
      <c r="E125" s="38"/>
      <c r="F125" s="249" t="s">
        <v>1599</v>
      </c>
      <c r="G125" s="38"/>
      <c r="H125" s="38"/>
      <c r="I125" s="152"/>
      <c r="J125" s="38"/>
      <c r="K125" s="38"/>
      <c r="L125" s="42"/>
      <c r="M125" s="250"/>
      <c r="N125" s="251"/>
      <c r="O125" s="89"/>
      <c r="P125" s="89"/>
      <c r="Q125" s="89"/>
      <c r="R125" s="89"/>
      <c r="S125" s="89"/>
      <c r="T125" s="90"/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T125" s="15" t="s">
        <v>211</v>
      </c>
      <c r="AU125" s="15" t="s">
        <v>80</v>
      </c>
    </row>
    <row r="126" s="12" customFormat="1">
      <c r="A126" s="12"/>
      <c r="B126" s="252"/>
      <c r="C126" s="253"/>
      <c r="D126" s="248" t="s">
        <v>213</v>
      </c>
      <c r="E126" s="254" t="s">
        <v>226</v>
      </c>
      <c r="F126" s="255" t="s">
        <v>1600</v>
      </c>
      <c r="G126" s="253"/>
      <c r="H126" s="256">
        <v>15610.35</v>
      </c>
      <c r="I126" s="257"/>
      <c r="J126" s="253"/>
      <c r="K126" s="253"/>
      <c r="L126" s="258"/>
      <c r="M126" s="259"/>
      <c r="N126" s="260"/>
      <c r="O126" s="260"/>
      <c r="P126" s="260"/>
      <c r="Q126" s="260"/>
      <c r="R126" s="260"/>
      <c r="S126" s="260"/>
      <c r="T126" s="261"/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T126" s="262" t="s">
        <v>213</v>
      </c>
      <c r="AU126" s="262" t="s">
        <v>80</v>
      </c>
      <c r="AV126" s="12" t="s">
        <v>95</v>
      </c>
      <c r="AW126" s="12" t="s">
        <v>29</v>
      </c>
      <c r="AX126" s="12" t="s">
        <v>80</v>
      </c>
      <c r="AY126" s="262" t="s">
        <v>203</v>
      </c>
    </row>
    <row r="127" s="2" customFormat="1" ht="16.5" customHeight="1">
      <c r="A127" s="36"/>
      <c r="B127" s="37"/>
      <c r="C127" s="236" t="s">
        <v>209</v>
      </c>
      <c r="D127" s="236" t="s">
        <v>204</v>
      </c>
      <c r="E127" s="237" t="s">
        <v>1413</v>
      </c>
      <c r="F127" s="238" t="s">
        <v>1414</v>
      </c>
      <c r="G127" s="239" t="s">
        <v>267</v>
      </c>
      <c r="H127" s="240">
        <v>15610.35</v>
      </c>
      <c r="I127" s="241"/>
      <c r="J127" s="240">
        <f>ROUND(I127*H127,2)</f>
        <v>0</v>
      </c>
      <c r="K127" s="238" t="s">
        <v>208</v>
      </c>
      <c r="L127" s="42"/>
      <c r="M127" s="242" t="s">
        <v>1</v>
      </c>
      <c r="N127" s="243" t="s">
        <v>37</v>
      </c>
      <c r="O127" s="89"/>
      <c r="P127" s="244">
        <f>O127*H127</f>
        <v>0</v>
      </c>
      <c r="Q127" s="244">
        <v>0</v>
      </c>
      <c r="R127" s="244">
        <f>Q127*H127</f>
        <v>0</v>
      </c>
      <c r="S127" s="244">
        <v>0</v>
      </c>
      <c r="T127" s="245">
        <f>S127*H127</f>
        <v>0</v>
      </c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R127" s="246" t="s">
        <v>209</v>
      </c>
      <c r="AT127" s="246" t="s">
        <v>204</v>
      </c>
      <c r="AU127" s="246" t="s">
        <v>80</v>
      </c>
      <c r="AY127" s="15" t="s">
        <v>203</v>
      </c>
      <c r="BE127" s="247">
        <f>IF(N127="základní",J127,0)</f>
        <v>0</v>
      </c>
      <c r="BF127" s="247">
        <f>IF(N127="snížená",J127,0)</f>
        <v>0</v>
      </c>
      <c r="BG127" s="247">
        <f>IF(N127="zákl. přenesená",J127,0)</f>
        <v>0</v>
      </c>
      <c r="BH127" s="247">
        <f>IF(N127="sníž. přenesená",J127,0)</f>
        <v>0</v>
      </c>
      <c r="BI127" s="247">
        <f>IF(N127="nulová",J127,0)</f>
        <v>0</v>
      </c>
      <c r="BJ127" s="15" t="s">
        <v>80</v>
      </c>
      <c r="BK127" s="247">
        <f>ROUND(I127*H127,2)</f>
        <v>0</v>
      </c>
      <c r="BL127" s="15" t="s">
        <v>209</v>
      </c>
      <c r="BM127" s="246" t="s">
        <v>1601</v>
      </c>
    </row>
    <row r="128" s="2" customFormat="1">
      <c r="A128" s="36"/>
      <c r="B128" s="37"/>
      <c r="C128" s="38"/>
      <c r="D128" s="248" t="s">
        <v>211</v>
      </c>
      <c r="E128" s="38"/>
      <c r="F128" s="249" t="s">
        <v>1416</v>
      </c>
      <c r="G128" s="38"/>
      <c r="H128" s="38"/>
      <c r="I128" s="152"/>
      <c r="J128" s="38"/>
      <c r="K128" s="38"/>
      <c r="L128" s="42"/>
      <c r="M128" s="250"/>
      <c r="N128" s="251"/>
      <c r="O128" s="89"/>
      <c r="P128" s="89"/>
      <c r="Q128" s="89"/>
      <c r="R128" s="89"/>
      <c r="S128" s="89"/>
      <c r="T128" s="90"/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T128" s="15" t="s">
        <v>211</v>
      </c>
      <c r="AU128" s="15" t="s">
        <v>80</v>
      </c>
    </row>
    <row r="129" s="12" customFormat="1">
      <c r="A129" s="12"/>
      <c r="B129" s="252"/>
      <c r="C129" s="253"/>
      <c r="D129" s="248" t="s">
        <v>213</v>
      </c>
      <c r="E129" s="254" t="s">
        <v>231</v>
      </c>
      <c r="F129" s="255" t="s">
        <v>1600</v>
      </c>
      <c r="G129" s="253"/>
      <c r="H129" s="256">
        <v>15610.35</v>
      </c>
      <c r="I129" s="257"/>
      <c r="J129" s="253"/>
      <c r="K129" s="253"/>
      <c r="L129" s="258"/>
      <c r="M129" s="259"/>
      <c r="N129" s="260"/>
      <c r="O129" s="260"/>
      <c r="P129" s="260"/>
      <c r="Q129" s="260"/>
      <c r="R129" s="260"/>
      <c r="S129" s="260"/>
      <c r="T129" s="261"/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T129" s="262" t="s">
        <v>213</v>
      </c>
      <c r="AU129" s="262" t="s">
        <v>80</v>
      </c>
      <c r="AV129" s="12" t="s">
        <v>95</v>
      </c>
      <c r="AW129" s="12" t="s">
        <v>29</v>
      </c>
      <c r="AX129" s="12" t="s">
        <v>80</v>
      </c>
      <c r="AY129" s="262" t="s">
        <v>203</v>
      </c>
    </row>
    <row r="130" s="2" customFormat="1" ht="16.5" customHeight="1">
      <c r="A130" s="36"/>
      <c r="B130" s="37"/>
      <c r="C130" s="236" t="s">
        <v>233</v>
      </c>
      <c r="D130" s="236" t="s">
        <v>204</v>
      </c>
      <c r="E130" s="237" t="s">
        <v>1602</v>
      </c>
      <c r="F130" s="238" t="s">
        <v>1603</v>
      </c>
      <c r="G130" s="239" t="s">
        <v>267</v>
      </c>
      <c r="H130" s="240">
        <v>31224.700000000001</v>
      </c>
      <c r="I130" s="241"/>
      <c r="J130" s="240">
        <f>ROUND(I130*H130,2)</f>
        <v>0</v>
      </c>
      <c r="K130" s="238" t="s">
        <v>208</v>
      </c>
      <c r="L130" s="42"/>
      <c r="M130" s="242" t="s">
        <v>1</v>
      </c>
      <c r="N130" s="243" t="s">
        <v>37</v>
      </c>
      <c r="O130" s="89"/>
      <c r="P130" s="244">
        <f>O130*H130</f>
        <v>0</v>
      </c>
      <c r="Q130" s="244">
        <v>0</v>
      </c>
      <c r="R130" s="244">
        <f>Q130*H130</f>
        <v>0</v>
      </c>
      <c r="S130" s="244">
        <v>0</v>
      </c>
      <c r="T130" s="245">
        <f>S130*H130</f>
        <v>0</v>
      </c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R130" s="246" t="s">
        <v>209</v>
      </c>
      <c r="AT130" s="246" t="s">
        <v>204</v>
      </c>
      <c r="AU130" s="246" t="s">
        <v>80</v>
      </c>
      <c r="AY130" s="15" t="s">
        <v>203</v>
      </c>
      <c r="BE130" s="247">
        <f>IF(N130="základní",J130,0)</f>
        <v>0</v>
      </c>
      <c r="BF130" s="247">
        <f>IF(N130="snížená",J130,0)</f>
        <v>0</v>
      </c>
      <c r="BG130" s="247">
        <f>IF(N130="zákl. přenesená",J130,0)</f>
        <v>0</v>
      </c>
      <c r="BH130" s="247">
        <f>IF(N130="sníž. přenesená",J130,0)</f>
        <v>0</v>
      </c>
      <c r="BI130" s="247">
        <f>IF(N130="nulová",J130,0)</f>
        <v>0</v>
      </c>
      <c r="BJ130" s="15" t="s">
        <v>80</v>
      </c>
      <c r="BK130" s="247">
        <f>ROUND(I130*H130,2)</f>
        <v>0</v>
      </c>
      <c r="BL130" s="15" t="s">
        <v>209</v>
      </c>
      <c r="BM130" s="246" t="s">
        <v>1604</v>
      </c>
    </row>
    <row r="131" s="2" customFormat="1">
      <c r="A131" s="36"/>
      <c r="B131" s="37"/>
      <c r="C131" s="38"/>
      <c r="D131" s="248" t="s">
        <v>211</v>
      </c>
      <c r="E131" s="38"/>
      <c r="F131" s="249" t="s">
        <v>1605</v>
      </c>
      <c r="G131" s="38"/>
      <c r="H131" s="38"/>
      <c r="I131" s="152"/>
      <c r="J131" s="38"/>
      <c r="K131" s="38"/>
      <c r="L131" s="42"/>
      <c r="M131" s="250"/>
      <c r="N131" s="251"/>
      <c r="O131" s="89"/>
      <c r="P131" s="89"/>
      <c r="Q131" s="89"/>
      <c r="R131" s="89"/>
      <c r="S131" s="89"/>
      <c r="T131" s="90"/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T131" s="15" t="s">
        <v>211</v>
      </c>
      <c r="AU131" s="15" t="s">
        <v>80</v>
      </c>
    </row>
    <row r="132" s="12" customFormat="1">
      <c r="A132" s="12"/>
      <c r="B132" s="252"/>
      <c r="C132" s="253"/>
      <c r="D132" s="248" t="s">
        <v>213</v>
      </c>
      <c r="E132" s="254" t="s">
        <v>237</v>
      </c>
      <c r="F132" s="255" t="s">
        <v>1606</v>
      </c>
      <c r="G132" s="253"/>
      <c r="H132" s="256">
        <v>15612.35</v>
      </c>
      <c r="I132" s="257"/>
      <c r="J132" s="253"/>
      <c r="K132" s="253"/>
      <c r="L132" s="258"/>
      <c r="M132" s="259"/>
      <c r="N132" s="260"/>
      <c r="O132" s="260"/>
      <c r="P132" s="260"/>
      <c r="Q132" s="260"/>
      <c r="R132" s="260"/>
      <c r="S132" s="260"/>
      <c r="T132" s="261"/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T132" s="262" t="s">
        <v>213</v>
      </c>
      <c r="AU132" s="262" t="s">
        <v>80</v>
      </c>
      <c r="AV132" s="12" t="s">
        <v>95</v>
      </c>
      <c r="AW132" s="12" t="s">
        <v>29</v>
      </c>
      <c r="AX132" s="12" t="s">
        <v>72</v>
      </c>
      <c r="AY132" s="262" t="s">
        <v>203</v>
      </c>
    </row>
    <row r="133" s="12" customFormat="1">
      <c r="A133" s="12"/>
      <c r="B133" s="252"/>
      <c r="C133" s="253"/>
      <c r="D133" s="248" t="s">
        <v>213</v>
      </c>
      <c r="E133" s="254" t="s">
        <v>1299</v>
      </c>
      <c r="F133" s="255" t="s">
        <v>1606</v>
      </c>
      <c r="G133" s="253"/>
      <c r="H133" s="256">
        <v>15612.35</v>
      </c>
      <c r="I133" s="257"/>
      <c r="J133" s="253"/>
      <c r="K133" s="253"/>
      <c r="L133" s="258"/>
      <c r="M133" s="259"/>
      <c r="N133" s="260"/>
      <c r="O133" s="260"/>
      <c r="P133" s="260"/>
      <c r="Q133" s="260"/>
      <c r="R133" s="260"/>
      <c r="S133" s="260"/>
      <c r="T133" s="261"/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T133" s="262" t="s">
        <v>213</v>
      </c>
      <c r="AU133" s="262" t="s">
        <v>80</v>
      </c>
      <c r="AV133" s="12" t="s">
        <v>95</v>
      </c>
      <c r="AW133" s="12" t="s">
        <v>29</v>
      </c>
      <c r="AX133" s="12" t="s">
        <v>72</v>
      </c>
      <c r="AY133" s="262" t="s">
        <v>203</v>
      </c>
    </row>
    <row r="134" s="12" customFormat="1">
      <c r="A134" s="12"/>
      <c r="B134" s="252"/>
      <c r="C134" s="253"/>
      <c r="D134" s="248" t="s">
        <v>213</v>
      </c>
      <c r="E134" s="254" t="s">
        <v>1327</v>
      </c>
      <c r="F134" s="255" t="s">
        <v>1328</v>
      </c>
      <c r="G134" s="253"/>
      <c r="H134" s="256">
        <v>31224.700000000001</v>
      </c>
      <c r="I134" s="257"/>
      <c r="J134" s="253"/>
      <c r="K134" s="253"/>
      <c r="L134" s="258"/>
      <c r="M134" s="259"/>
      <c r="N134" s="260"/>
      <c r="O134" s="260"/>
      <c r="P134" s="260"/>
      <c r="Q134" s="260"/>
      <c r="R134" s="260"/>
      <c r="S134" s="260"/>
      <c r="T134" s="261"/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T134" s="262" t="s">
        <v>213</v>
      </c>
      <c r="AU134" s="262" t="s">
        <v>80</v>
      </c>
      <c r="AV134" s="12" t="s">
        <v>95</v>
      </c>
      <c r="AW134" s="12" t="s">
        <v>29</v>
      </c>
      <c r="AX134" s="12" t="s">
        <v>80</v>
      </c>
      <c r="AY134" s="262" t="s">
        <v>203</v>
      </c>
    </row>
    <row r="135" s="2" customFormat="1" ht="16.5" customHeight="1">
      <c r="A135" s="36"/>
      <c r="B135" s="37"/>
      <c r="C135" s="236" t="s">
        <v>239</v>
      </c>
      <c r="D135" s="236" t="s">
        <v>204</v>
      </c>
      <c r="E135" s="237" t="s">
        <v>1607</v>
      </c>
      <c r="F135" s="238" t="s">
        <v>1608</v>
      </c>
      <c r="G135" s="239" t="s">
        <v>267</v>
      </c>
      <c r="H135" s="240">
        <v>15613.35</v>
      </c>
      <c r="I135" s="241"/>
      <c r="J135" s="240">
        <f>ROUND(I135*H135,2)</f>
        <v>0</v>
      </c>
      <c r="K135" s="238" t="s">
        <v>208</v>
      </c>
      <c r="L135" s="42"/>
      <c r="M135" s="242" t="s">
        <v>1</v>
      </c>
      <c r="N135" s="243" t="s">
        <v>37</v>
      </c>
      <c r="O135" s="89"/>
      <c r="P135" s="244">
        <f>O135*H135</f>
        <v>0</v>
      </c>
      <c r="Q135" s="244">
        <v>0</v>
      </c>
      <c r="R135" s="244">
        <f>Q135*H135</f>
        <v>0</v>
      </c>
      <c r="S135" s="244">
        <v>0</v>
      </c>
      <c r="T135" s="245">
        <f>S135*H135</f>
        <v>0</v>
      </c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R135" s="246" t="s">
        <v>209</v>
      </c>
      <c r="AT135" s="246" t="s">
        <v>204</v>
      </c>
      <c r="AU135" s="246" t="s">
        <v>80</v>
      </c>
      <c r="AY135" s="15" t="s">
        <v>203</v>
      </c>
      <c r="BE135" s="247">
        <f>IF(N135="základní",J135,0)</f>
        <v>0</v>
      </c>
      <c r="BF135" s="247">
        <f>IF(N135="snížená",J135,0)</f>
        <v>0</v>
      </c>
      <c r="BG135" s="247">
        <f>IF(N135="zákl. přenesená",J135,0)</f>
        <v>0</v>
      </c>
      <c r="BH135" s="247">
        <f>IF(N135="sníž. přenesená",J135,0)</f>
        <v>0</v>
      </c>
      <c r="BI135" s="247">
        <f>IF(N135="nulová",J135,0)</f>
        <v>0</v>
      </c>
      <c r="BJ135" s="15" t="s">
        <v>80</v>
      </c>
      <c r="BK135" s="247">
        <f>ROUND(I135*H135,2)</f>
        <v>0</v>
      </c>
      <c r="BL135" s="15" t="s">
        <v>209</v>
      </c>
      <c r="BM135" s="246" t="s">
        <v>1609</v>
      </c>
    </row>
    <row r="136" s="2" customFormat="1">
      <c r="A136" s="36"/>
      <c r="B136" s="37"/>
      <c r="C136" s="38"/>
      <c r="D136" s="248" t="s">
        <v>211</v>
      </c>
      <c r="E136" s="38"/>
      <c r="F136" s="249" t="s">
        <v>1610</v>
      </c>
      <c r="G136" s="38"/>
      <c r="H136" s="38"/>
      <c r="I136" s="152"/>
      <c r="J136" s="38"/>
      <c r="K136" s="38"/>
      <c r="L136" s="42"/>
      <c r="M136" s="250"/>
      <c r="N136" s="251"/>
      <c r="O136" s="89"/>
      <c r="P136" s="89"/>
      <c r="Q136" s="89"/>
      <c r="R136" s="89"/>
      <c r="S136" s="89"/>
      <c r="T136" s="90"/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T136" s="15" t="s">
        <v>211</v>
      </c>
      <c r="AU136" s="15" t="s">
        <v>80</v>
      </c>
    </row>
    <row r="137" s="12" customFormat="1">
      <c r="A137" s="12"/>
      <c r="B137" s="252"/>
      <c r="C137" s="253"/>
      <c r="D137" s="248" t="s">
        <v>213</v>
      </c>
      <c r="E137" s="254" t="s">
        <v>244</v>
      </c>
      <c r="F137" s="255" t="s">
        <v>1611</v>
      </c>
      <c r="G137" s="253"/>
      <c r="H137" s="256">
        <v>15613.35</v>
      </c>
      <c r="I137" s="257"/>
      <c r="J137" s="253"/>
      <c r="K137" s="253"/>
      <c r="L137" s="258"/>
      <c r="M137" s="259"/>
      <c r="N137" s="260"/>
      <c r="O137" s="260"/>
      <c r="P137" s="260"/>
      <c r="Q137" s="260"/>
      <c r="R137" s="260"/>
      <c r="S137" s="260"/>
      <c r="T137" s="261"/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T137" s="262" t="s">
        <v>213</v>
      </c>
      <c r="AU137" s="262" t="s">
        <v>80</v>
      </c>
      <c r="AV137" s="12" t="s">
        <v>95</v>
      </c>
      <c r="AW137" s="12" t="s">
        <v>29</v>
      </c>
      <c r="AX137" s="12" t="s">
        <v>80</v>
      </c>
      <c r="AY137" s="262" t="s">
        <v>203</v>
      </c>
    </row>
    <row r="138" s="2" customFormat="1" ht="16.5" customHeight="1">
      <c r="A138" s="36"/>
      <c r="B138" s="37"/>
      <c r="C138" s="236" t="s">
        <v>246</v>
      </c>
      <c r="D138" s="236" t="s">
        <v>204</v>
      </c>
      <c r="E138" s="237" t="s">
        <v>1612</v>
      </c>
      <c r="F138" s="238" t="s">
        <v>1613</v>
      </c>
      <c r="G138" s="239" t="s">
        <v>224</v>
      </c>
      <c r="H138" s="240">
        <v>10</v>
      </c>
      <c r="I138" s="241"/>
      <c r="J138" s="240">
        <f>ROUND(I138*H138,2)</f>
        <v>0</v>
      </c>
      <c r="K138" s="238" t="s">
        <v>208</v>
      </c>
      <c r="L138" s="42"/>
      <c r="M138" s="242" t="s">
        <v>1</v>
      </c>
      <c r="N138" s="243" t="s">
        <v>37</v>
      </c>
      <c r="O138" s="89"/>
      <c r="P138" s="244">
        <f>O138*H138</f>
        <v>0</v>
      </c>
      <c r="Q138" s="244">
        <v>0</v>
      </c>
      <c r="R138" s="244">
        <f>Q138*H138</f>
        <v>0</v>
      </c>
      <c r="S138" s="244">
        <v>0</v>
      </c>
      <c r="T138" s="245">
        <f>S138*H138</f>
        <v>0</v>
      </c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R138" s="246" t="s">
        <v>209</v>
      </c>
      <c r="AT138" s="246" t="s">
        <v>204</v>
      </c>
      <c r="AU138" s="246" t="s">
        <v>80</v>
      </c>
      <c r="AY138" s="15" t="s">
        <v>203</v>
      </c>
      <c r="BE138" s="247">
        <f>IF(N138="základní",J138,0)</f>
        <v>0</v>
      </c>
      <c r="BF138" s="247">
        <f>IF(N138="snížená",J138,0)</f>
        <v>0</v>
      </c>
      <c r="BG138" s="247">
        <f>IF(N138="zákl. přenesená",J138,0)</f>
        <v>0</v>
      </c>
      <c r="BH138" s="247">
        <f>IF(N138="sníž. přenesená",J138,0)</f>
        <v>0</v>
      </c>
      <c r="BI138" s="247">
        <f>IF(N138="nulová",J138,0)</f>
        <v>0</v>
      </c>
      <c r="BJ138" s="15" t="s">
        <v>80</v>
      </c>
      <c r="BK138" s="247">
        <f>ROUND(I138*H138,2)</f>
        <v>0</v>
      </c>
      <c r="BL138" s="15" t="s">
        <v>209</v>
      </c>
      <c r="BM138" s="246" t="s">
        <v>1614</v>
      </c>
    </row>
    <row r="139" s="2" customFormat="1">
      <c r="A139" s="36"/>
      <c r="B139" s="37"/>
      <c r="C139" s="38"/>
      <c r="D139" s="248" t="s">
        <v>211</v>
      </c>
      <c r="E139" s="38"/>
      <c r="F139" s="249" t="s">
        <v>1615</v>
      </c>
      <c r="G139" s="38"/>
      <c r="H139" s="38"/>
      <c r="I139" s="152"/>
      <c r="J139" s="38"/>
      <c r="K139" s="38"/>
      <c r="L139" s="42"/>
      <c r="M139" s="250"/>
      <c r="N139" s="251"/>
      <c r="O139" s="89"/>
      <c r="P139" s="89"/>
      <c r="Q139" s="89"/>
      <c r="R139" s="89"/>
      <c r="S139" s="89"/>
      <c r="T139" s="90"/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T139" s="15" t="s">
        <v>211</v>
      </c>
      <c r="AU139" s="15" t="s">
        <v>80</v>
      </c>
    </row>
    <row r="140" s="12" customFormat="1">
      <c r="A140" s="12"/>
      <c r="B140" s="252"/>
      <c r="C140" s="253"/>
      <c r="D140" s="248" t="s">
        <v>213</v>
      </c>
      <c r="E140" s="254" t="s">
        <v>214</v>
      </c>
      <c r="F140" s="255" t="s">
        <v>1616</v>
      </c>
      <c r="G140" s="253"/>
      <c r="H140" s="256">
        <v>10</v>
      </c>
      <c r="I140" s="257"/>
      <c r="J140" s="253"/>
      <c r="K140" s="253"/>
      <c r="L140" s="258"/>
      <c r="M140" s="259"/>
      <c r="N140" s="260"/>
      <c r="O140" s="260"/>
      <c r="P140" s="260"/>
      <c r="Q140" s="260"/>
      <c r="R140" s="260"/>
      <c r="S140" s="260"/>
      <c r="T140" s="261"/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T140" s="262" t="s">
        <v>213</v>
      </c>
      <c r="AU140" s="262" t="s">
        <v>80</v>
      </c>
      <c r="AV140" s="12" t="s">
        <v>95</v>
      </c>
      <c r="AW140" s="12" t="s">
        <v>29</v>
      </c>
      <c r="AX140" s="12" t="s">
        <v>80</v>
      </c>
      <c r="AY140" s="262" t="s">
        <v>203</v>
      </c>
    </row>
    <row r="141" s="2" customFormat="1" ht="16.5" customHeight="1">
      <c r="A141" s="36"/>
      <c r="B141" s="37"/>
      <c r="C141" s="236" t="s">
        <v>355</v>
      </c>
      <c r="D141" s="236" t="s">
        <v>204</v>
      </c>
      <c r="E141" s="237" t="s">
        <v>1617</v>
      </c>
      <c r="F141" s="238" t="s">
        <v>1618</v>
      </c>
      <c r="G141" s="239" t="s">
        <v>311</v>
      </c>
      <c r="H141" s="240">
        <v>1</v>
      </c>
      <c r="I141" s="241"/>
      <c r="J141" s="240">
        <f>ROUND(I141*H141,2)</f>
        <v>0</v>
      </c>
      <c r="K141" s="238" t="s">
        <v>208</v>
      </c>
      <c r="L141" s="42"/>
      <c r="M141" s="242" t="s">
        <v>1</v>
      </c>
      <c r="N141" s="243" t="s">
        <v>37</v>
      </c>
      <c r="O141" s="89"/>
      <c r="P141" s="244">
        <f>O141*H141</f>
        <v>0</v>
      </c>
      <c r="Q141" s="244">
        <v>0</v>
      </c>
      <c r="R141" s="244">
        <f>Q141*H141</f>
        <v>0</v>
      </c>
      <c r="S141" s="244">
        <v>0</v>
      </c>
      <c r="T141" s="245">
        <f>S141*H141</f>
        <v>0</v>
      </c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R141" s="246" t="s">
        <v>209</v>
      </c>
      <c r="AT141" s="246" t="s">
        <v>204</v>
      </c>
      <c r="AU141" s="246" t="s">
        <v>80</v>
      </c>
      <c r="AY141" s="15" t="s">
        <v>203</v>
      </c>
      <c r="BE141" s="247">
        <f>IF(N141="základní",J141,0)</f>
        <v>0</v>
      </c>
      <c r="BF141" s="247">
        <f>IF(N141="snížená",J141,0)</f>
        <v>0</v>
      </c>
      <c r="BG141" s="247">
        <f>IF(N141="zákl. přenesená",J141,0)</f>
        <v>0</v>
      </c>
      <c r="BH141" s="247">
        <f>IF(N141="sníž. přenesená",J141,0)</f>
        <v>0</v>
      </c>
      <c r="BI141" s="247">
        <f>IF(N141="nulová",J141,0)</f>
        <v>0</v>
      </c>
      <c r="BJ141" s="15" t="s">
        <v>80</v>
      </c>
      <c r="BK141" s="247">
        <f>ROUND(I141*H141,2)</f>
        <v>0</v>
      </c>
      <c r="BL141" s="15" t="s">
        <v>209</v>
      </c>
      <c r="BM141" s="246" t="s">
        <v>1619</v>
      </c>
    </row>
    <row r="142" s="2" customFormat="1">
      <c r="A142" s="36"/>
      <c r="B142" s="37"/>
      <c r="C142" s="38"/>
      <c r="D142" s="248" t="s">
        <v>211</v>
      </c>
      <c r="E142" s="38"/>
      <c r="F142" s="249" t="s">
        <v>1620</v>
      </c>
      <c r="G142" s="38"/>
      <c r="H142" s="38"/>
      <c r="I142" s="152"/>
      <c r="J142" s="38"/>
      <c r="K142" s="38"/>
      <c r="L142" s="42"/>
      <c r="M142" s="250"/>
      <c r="N142" s="251"/>
      <c r="O142" s="89"/>
      <c r="P142" s="89"/>
      <c r="Q142" s="89"/>
      <c r="R142" s="89"/>
      <c r="S142" s="89"/>
      <c r="T142" s="90"/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T142" s="15" t="s">
        <v>211</v>
      </c>
      <c r="AU142" s="15" t="s">
        <v>80</v>
      </c>
    </row>
    <row r="143" s="12" customFormat="1">
      <c r="A143" s="12"/>
      <c r="B143" s="252"/>
      <c r="C143" s="253"/>
      <c r="D143" s="248" t="s">
        <v>213</v>
      </c>
      <c r="E143" s="254" t="s">
        <v>345</v>
      </c>
      <c r="F143" s="255" t="s">
        <v>1621</v>
      </c>
      <c r="G143" s="253"/>
      <c r="H143" s="256">
        <v>1</v>
      </c>
      <c r="I143" s="257"/>
      <c r="J143" s="253"/>
      <c r="K143" s="253"/>
      <c r="L143" s="258"/>
      <c r="M143" s="263"/>
      <c r="N143" s="264"/>
      <c r="O143" s="264"/>
      <c r="P143" s="264"/>
      <c r="Q143" s="264"/>
      <c r="R143" s="264"/>
      <c r="S143" s="264"/>
      <c r="T143" s="265"/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T143" s="262" t="s">
        <v>213</v>
      </c>
      <c r="AU143" s="262" t="s">
        <v>80</v>
      </c>
      <c r="AV143" s="12" t="s">
        <v>95</v>
      </c>
      <c r="AW143" s="12" t="s">
        <v>29</v>
      </c>
      <c r="AX143" s="12" t="s">
        <v>80</v>
      </c>
      <c r="AY143" s="262" t="s">
        <v>203</v>
      </c>
    </row>
    <row r="144" s="2" customFormat="1" ht="6.96" customHeight="1">
      <c r="A144" s="36"/>
      <c r="B144" s="64"/>
      <c r="C144" s="65"/>
      <c r="D144" s="65"/>
      <c r="E144" s="65"/>
      <c r="F144" s="65"/>
      <c r="G144" s="65"/>
      <c r="H144" s="65"/>
      <c r="I144" s="193"/>
      <c r="J144" s="65"/>
      <c r="K144" s="65"/>
      <c r="L144" s="42"/>
      <c r="M144" s="36"/>
      <c r="O144" s="36"/>
      <c r="P144" s="36"/>
      <c r="Q144" s="36"/>
      <c r="R144" s="36"/>
      <c r="S144" s="36"/>
      <c r="T144" s="36"/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</row>
  </sheetData>
  <sheetProtection sheet="1" autoFilter="0" formatColumns="0" formatRows="0" objects="1" scenarios="1" spinCount="100000" saltValue="0Mvhjnyk6fnmezIvtWMl5GNe2L+5otFK5xCWnOdUfSNDQ41o9BKEcEzpsb4YJ7jP0a4noVK2TqHGSbTE/cxoIQ==" hashValue="m+lhdNHyxK0A3/ljz07g3UzJAh9SUvtNMxNvGJrvaLEZwKNs+1isTJ2R3sd10pVnKtWEfa+FKQjyYKx0LTKCsA==" algorithmName="SHA-512" password="CC35"/>
  <autoFilter ref="C115:K143"/>
  <mergeCells count="9">
    <mergeCell ref="E7:H7"/>
    <mergeCell ref="E9:H9"/>
    <mergeCell ref="E18:H18"/>
    <mergeCell ref="E27:H27"/>
    <mergeCell ref="E84:H84"/>
    <mergeCell ref="E86:H86"/>
    <mergeCell ref="E106:H106"/>
    <mergeCell ref="E108:H108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style="1" customWidth="1"/>
    <col min="2" max="2" width="1.67" style="1" customWidth="1"/>
    <col min="3" max="3" width="4.17" style="1" customWidth="1"/>
    <col min="4" max="4" width="4.33" style="1" customWidth="1"/>
    <col min="5" max="5" width="17.17" style="1" customWidth="1"/>
    <col min="6" max="6" width="100.83" style="1" customWidth="1"/>
    <col min="7" max="7" width="7" style="1" customWidth="1"/>
    <col min="8" max="8" width="11.5" style="1" customWidth="1"/>
    <col min="9" max="9" width="20.17" style="144" customWidth="1"/>
    <col min="10" max="10" width="20.17" style="1" customWidth="1"/>
    <col min="11" max="11" width="20.17" style="1" customWidth="1"/>
    <col min="12" max="12" width="9.33" style="1" customWidth="1"/>
    <col min="13" max="13" width="10.83" style="1" hidden="1" customWidth="1"/>
    <col min="14" max="14" width="9.33" style="1" hidden="1"/>
    <col min="15" max="15" width="14.17" style="1" hidden="1" customWidth="1"/>
    <col min="16" max="16" width="14.17" style="1" hidden="1" customWidth="1"/>
    <col min="17" max="17" width="14.17" style="1" hidden="1" customWidth="1"/>
    <col min="18" max="18" width="14.17" style="1" hidden="1" customWidth="1"/>
    <col min="19" max="19" width="14.17" style="1" hidden="1" customWidth="1"/>
    <col min="20" max="20" width="14.17" style="1" hidden="1" customWidth="1"/>
    <col min="21" max="21" width="16.33" style="1" hidden="1" customWidth="1"/>
    <col min="22" max="22" width="12.33" style="1" customWidth="1"/>
    <col min="23" max="23" width="16.33" style="1" customWidth="1"/>
    <col min="24" max="24" width="12.33" style="1" customWidth="1"/>
    <col min="25" max="25" width="15" style="1" customWidth="1"/>
    <col min="26" max="26" width="11" style="1" customWidth="1"/>
    <col min="27" max="27" width="15" style="1" customWidth="1"/>
    <col min="28" max="28" width="16.33" style="1" customWidth="1"/>
    <col min="29" max="29" width="11" style="1" customWidth="1"/>
    <col min="30" max="30" width="15" style="1" customWidth="1"/>
    <col min="31" max="31" width="16.33" style="1" customWidth="1"/>
    <col min="44" max="44" width="9.33" style="1" hidden="1"/>
    <col min="45" max="45" width="9.33" style="1" hidden="1"/>
    <col min="46" max="46" width="9.33" style="1" hidden="1"/>
    <col min="47" max="47" width="9.33" style="1" hidden="1"/>
    <col min="48" max="48" width="9.33" style="1" hidden="1"/>
    <col min="49" max="49" width="9.33" style="1" hidden="1"/>
    <col min="50" max="50" width="9.33" style="1" hidden="1"/>
    <col min="51" max="51" width="9.33" style="1" hidden="1"/>
    <col min="52" max="52" width="9.33" style="1" hidden="1"/>
    <col min="53" max="53" width="9.33" style="1" hidden="1"/>
    <col min="54" max="54" width="9.33" style="1" hidden="1"/>
    <col min="55" max="55" width="9.33" style="1" hidden="1"/>
    <col min="56" max="56" width="9.33" style="1" hidden="1"/>
    <col min="57" max="57" width="9.33" style="1" hidden="1"/>
    <col min="58" max="58" width="9.33" style="1" hidden="1"/>
    <col min="59" max="59" width="9.33" style="1" hidden="1"/>
    <col min="60" max="60" width="9.33" style="1" hidden="1"/>
    <col min="61" max="61" width="9.33" style="1" hidden="1"/>
    <col min="62" max="62" width="9.33" style="1" hidden="1"/>
    <col min="63" max="63" width="9.33" style="1" hidden="1"/>
    <col min="64" max="64" width="9.33" style="1" hidden="1"/>
    <col min="65" max="65" width="9.33" style="1" hidden="1"/>
  </cols>
  <sheetData>
    <row r="2" s="1" customFormat="1" ht="36.96" customHeight="1">
      <c r="I2" s="144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88</v>
      </c>
    </row>
    <row r="3" s="1" customFormat="1" ht="6.96" customHeight="1">
      <c r="B3" s="145"/>
      <c r="C3" s="146"/>
      <c r="D3" s="146"/>
      <c r="E3" s="146"/>
      <c r="F3" s="146"/>
      <c r="G3" s="146"/>
      <c r="H3" s="146"/>
      <c r="I3" s="147"/>
      <c r="J3" s="146"/>
      <c r="K3" s="146"/>
      <c r="L3" s="18"/>
      <c r="AT3" s="15" t="s">
        <v>82</v>
      </c>
    </row>
    <row r="4" s="1" customFormat="1" ht="24.96" customHeight="1">
      <c r="B4" s="18"/>
      <c r="D4" s="148" t="s">
        <v>177</v>
      </c>
      <c r="I4" s="144"/>
      <c r="L4" s="18"/>
      <c r="M4" s="149" t="s">
        <v>10</v>
      </c>
      <c r="AT4" s="15" t="s">
        <v>4</v>
      </c>
    </row>
    <row r="5" s="1" customFormat="1" ht="6.96" customHeight="1">
      <c r="B5" s="18"/>
      <c r="I5" s="144"/>
      <c r="L5" s="18"/>
    </row>
    <row r="6" s="1" customFormat="1" ht="12" customHeight="1">
      <c r="B6" s="18"/>
      <c r="D6" s="150" t="s">
        <v>15</v>
      </c>
      <c r="I6" s="144"/>
      <c r="L6" s="18"/>
    </row>
    <row r="7" s="1" customFormat="1" ht="16.5" customHeight="1">
      <c r="B7" s="18"/>
      <c r="E7" s="151" t="str">
        <f>'Rekapitulace stavby'!K6</f>
        <v>,,Úprava projektové dokumentace na stavbu Modernizace silnice II/298 Býšť - hranice kraje, km 9,700</v>
      </c>
      <c r="F7" s="150"/>
      <c r="G7" s="150"/>
      <c r="H7" s="150"/>
      <c r="I7" s="144"/>
      <c r="L7" s="18"/>
    </row>
    <row r="8" s="2" customFormat="1" ht="12" customHeight="1">
      <c r="A8" s="36"/>
      <c r="B8" s="42"/>
      <c r="C8" s="36"/>
      <c r="D8" s="150" t="s">
        <v>178</v>
      </c>
      <c r="E8" s="36"/>
      <c r="F8" s="36"/>
      <c r="G8" s="36"/>
      <c r="H8" s="36"/>
      <c r="I8" s="152"/>
      <c r="J8" s="36"/>
      <c r="K8" s="36"/>
      <c r="L8" s="61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6.5" customHeight="1">
      <c r="A9" s="36"/>
      <c r="B9" s="42"/>
      <c r="C9" s="36"/>
      <c r="D9" s="36"/>
      <c r="E9" s="153" t="s">
        <v>282</v>
      </c>
      <c r="F9" s="36"/>
      <c r="G9" s="36"/>
      <c r="H9" s="36"/>
      <c r="I9" s="152"/>
      <c r="J9" s="36"/>
      <c r="K9" s="36"/>
      <c r="L9" s="61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42"/>
      <c r="C10" s="36"/>
      <c r="D10" s="36"/>
      <c r="E10" s="36"/>
      <c r="F10" s="36"/>
      <c r="G10" s="36"/>
      <c r="H10" s="36"/>
      <c r="I10" s="152"/>
      <c r="J10" s="36"/>
      <c r="K10" s="36"/>
      <c r="L10" s="61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42"/>
      <c r="C11" s="36"/>
      <c r="D11" s="150" t="s">
        <v>17</v>
      </c>
      <c r="E11" s="36"/>
      <c r="F11" s="139" t="s">
        <v>1</v>
      </c>
      <c r="G11" s="36"/>
      <c r="H11" s="36"/>
      <c r="I11" s="154" t="s">
        <v>18</v>
      </c>
      <c r="J11" s="139" t="s">
        <v>1</v>
      </c>
      <c r="K11" s="36"/>
      <c r="L11" s="61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42"/>
      <c r="C12" s="36"/>
      <c r="D12" s="150" t="s">
        <v>19</v>
      </c>
      <c r="E12" s="36"/>
      <c r="F12" s="139" t="s">
        <v>20</v>
      </c>
      <c r="G12" s="36"/>
      <c r="H12" s="36"/>
      <c r="I12" s="154" t="s">
        <v>21</v>
      </c>
      <c r="J12" s="155" t="str">
        <f>'Rekapitulace stavby'!AN8</f>
        <v>7. 11. 2019</v>
      </c>
      <c r="K12" s="36"/>
      <c r="L12" s="61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0.8" customHeight="1">
      <c r="A13" s="36"/>
      <c r="B13" s="42"/>
      <c r="C13" s="36"/>
      <c r="D13" s="36"/>
      <c r="E13" s="36"/>
      <c r="F13" s="36"/>
      <c r="G13" s="36"/>
      <c r="H13" s="36"/>
      <c r="I13" s="152"/>
      <c r="J13" s="36"/>
      <c r="K13" s="36"/>
      <c r="L13" s="61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50" t="s">
        <v>23</v>
      </c>
      <c r="E14" s="36"/>
      <c r="F14" s="36"/>
      <c r="G14" s="36"/>
      <c r="H14" s="36"/>
      <c r="I14" s="154" t="s">
        <v>24</v>
      </c>
      <c r="J14" s="139" t="str">
        <f>IF('Rekapitulace stavby'!AN10="","",'Rekapitulace stavby'!AN10)</f>
        <v/>
      </c>
      <c r="K14" s="36"/>
      <c r="L14" s="61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42"/>
      <c r="C15" s="36"/>
      <c r="D15" s="36"/>
      <c r="E15" s="139" t="str">
        <f>IF('Rekapitulace stavby'!E11="","",'Rekapitulace stavby'!E11)</f>
        <v xml:space="preserve"> </v>
      </c>
      <c r="F15" s="36"/>
      <c r="G15" s="36"/>
      <c r="H15" s="36"/>
      <c r="I15" s="154" t="s">
        <v>25</v>
      </c>
      <c r="J15" s="139" t="str">
        <f>IF('Rekapitulace stavby'!AN11="","",'Rekapitulace stavby'!AN11)</f>
        <v/>
      </c>
      <c r="K15" s="36"/>
      <c r="L15" s="61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42"/>
      <c r="C16" s="36"/>
      <c r="D16" s="36"/>
      <c r="E16" s="36"/>
      <c r="F16" s="36"/>
      <c r="G16" s="36"/>
      <c r="H16" s="36"/>
      <c r="I16" s="152"/>
      <c r="J16" s="36"/>
      <c r="K16" s="36"/>
      <c r="L16" s="61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42"/>
      <c r="C17" s="36"/>
      <c r="D17" s="150" t="s">
        <v>26</v>
      </c>
      <c r="E17" s="36"/>
      <c r="F17" s="36"/>
      <c r="G17" s="36"/>
      <c r="H17" s="36"/>
      <c r="I17" s="154" t="s">
        <v>24</v>
      </c>
      <c r="J17" s="31" t="str">
        <f>'Rekapitulace stavby'!AN13</f>
        <v>Vyplň údaj</v>
      </c>
      <c r="K17" s="36"/>
      <c r="L17" s="61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42"/>
      <c r="C18" s="36"/>
      <c r="D18" s="36"/>
      <c r="E18" s="31" t="str">
        <f>'Rekapitulace stavby'!E14</f>
        <v>Vyplň údaj</v>
      </c>
      <c r="F18" s="139"/>
      <c r="G18" s="139"/>
      <c r="H18" s="139"/>
      <c r="I18" s="154" t="s">
        <v>25</v>
      </c>
      <c r="J18" s="31" t="str">
        <f>'Rekapitulace stavby'!AN14</f>
        <v>Vyplň údaj</v>
      </c>
      <c r="K18" s="36"/>
      <c r="L18" s="61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42"/>
      <c r="C19" s="36"/>
      <c r="D19" s="36"/>
      <c r="E19" s="36"/>
      <c r="F19" s="36"/>
      <c r="G19" s="36"/>
      <c r="H19" s="36"/>
      <c r="I19" s="152"/>
      <c r="J19" s="36"/>
      <c r="K19" s="36"/>
      <c r="L19" s="61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42"/>
      <c r="C20" s="36"/>
      <c r="D20" s="150" t="s">
        <v>28</v>
      </c>
      <c r="E20" s="36"/>
      <c r="F20" s="36"/>
      <c r="G20" s="36"/>
      <c r="H20" s="36"/>
      <c r="I20" s="154" t="s">
        <v>24</v>
      </c>
      <c r="J20" s="139" t="str">
        <f>IF('Rekapitulace stavby'!AN16="","",'Rekapitulace stavby'!AN16)</f>
        <v/>
      </c>
      <c r="K20" s="36"/>
      <c r="L20" s="61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42"/>
      <c r="C21" s="36"/>
      <c r="D21" s="36"/>
      <c r="E21" s="139" t="str">
        <f>IF('Rekapitulace stavby'!E17="","",'Rekapitulace stavby'!E17)</f>
        <v xml:space="preserve"> </v>
      </c>
      <c r="F21" s="36"/>
      <c r="G21" s="36"/>
      <c r="H21" s="36"/>
      <c r="I21" s="154" t="s">
        <v>25</v>
      </c>
      <c r="J21" s="139" t="str">
        <f>IF('Rekapitulace stavby'!AN17="","",'Rekapitulace stavby'!AN17)</f>
        <v/>
      </c>
      <c r="K21" s="36"/>
      <c r="L21" s="61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42"/>
      <c r="C22" s="36"/>
      <c r="D22" s="36"/>
      <c r="E22" s="36"/>
      <c r="F22" s="36"/>
      <c r="G22" s="36"/>
      <c r="H22" s="36"/>
      <c r="I22" s="152"/>
      <c r="J22" s="36"/>
      <c r="K22" s="36"/>
      <c r="L22" s="61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42"/>
      <c r="C23" s="36"/>
      <c r="D23" s="150" t="s">
        <v>30</v>
      </c>
      <c r="E23" s="36"/>
      <c r="F23" s="36"/>
      <c r="G23" s="36"/>
      <c r="H23" s="36"/>
      <c r="I23" s="154" t="s">
        <v>24</v>
      </c>
      <c r="J23" s="139" t="str">
        <f>IF('Rekapitulace stavby'!AN19="","",'Rekapitulace stavby'!AN19)</f>
        <v/>
      </c>
      <c r="K23" s="36"/>
      <c r="L23" s="61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42"/>
      <c r="C24" s="36"/>
      <c r="D24" s="36"/>
      <c r="E24" s="139" t="str">
        <f>IF('Rekapitulace stavby'!E20="","",'Rekapitulace stavby'!E20)</f>
        <v xml:space="preserve"> </v>
      </c>
      <c r="F24" s="36"/>
      <c r="G24" s="36"/>
      <c r="H24" s="36"/>
      <c r="I24" s="154" t="s">
        <v>25</v>
      </c>
      <c r="J24" s="139" t="str">
        <f>IF('Rekapitulace stavby'!AN20="","",'Rekapitulace stavby'!AN20)</f>
        <v/>
      </c>
      <c r="K24" s="36"/>
      <c r="L24" s="61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42"/>
      <c r="C25" s="36"/>
      <c r="D25" s="36"/>
      <c r="E25" s="36"/>
      <c r="F25" s="36"/>
      <c r="G25" s="36"/>
      <c r="H25" s="36"/>
      <c r="I25" s="152"/>
      <c r="J25" s="36"/>
      <c r="K25" s="36"/>
      <c r="L25" s="61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42"/>
      <c r="C26" s="36"/>
      <c r="D26" s="150" t="s">
        <v>31</v>
      </c>
      <c r="E26" s="36"/>
      <c r="F26" s="36"/>
      <c r="G26" s="36"/>
      <c r="H26" s="36"/>
      <c r="I26" s="152"/>
      <c r="J26" s="36"/>
      <c r="K26" s="36"/>
      <c r="L26" s="61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16.5" customHeight="1">
      <c r="A27" s="159"/>
      <c r="B27" s="160"/>
      <c r="C27" s="159"/>
      <c r="D27" s="159"/>
      <c r="E27" s="161" t="s">
        <v>1</v>
      </c>
      <c r="F27" s="161"/>
      <c r="G27" s="161"/>
      <c r="H27" s="161"/>
      <c r="I27" s="162"/>
      <c r="J27" s="159"/>
      <c r="K27" s="159"/>
      <c r="L27" s="163"/>
      <c r="S27" s="159"/>
      <c r="T27" s="159"/>
      <c r="U27" s="159"/>
      <c r="V27" s="159"/>
      <c r="W27" s="159"/>
      <c r="X27" s="159"/>
      <c r="Y27" s="159"/>
      <c r="Z27" s="159"/>
      <c r="AA27" s="159"/>
      <c r="AB27" s="159"/>
      <c r="AC27" s="159"/>
      <c r="AD27" s="159"/>
      <c r="AE27" s="159"/>
    </row>
    <row r="28" s="2" customFormat="1" ht="6.96" customHeight="1">
      <c r="A28" s="36"/>
      <c r="B28" s="42"/>
      <c r="C28" s="36"/>
      <c r="D28" s="36"/>
      <c r="E28" s="36"/>
      <c r="F28" s="36"/>
      <c r="G28" s="36"/>
      <c r="H28" s="36"/>
      <c r="I28" s="152"/>
      <c r="J28" s="36"/>
      <c r="K28" s="36"/>
      <c r="L28" s="61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42"/>
      <c r="C29" s="36"/>
      <c r="D29" s="164"/>
      <c r="E29" s="164"/>
      <c r="F29" s="164"/>
      <c r="G29" s="164"/>
      <c r="H29" s="164"/>
      <c r="I29" s="165"/>
      <c r="J29" s="164"/>
      <c r="K29" s="164"/>
      <c r="L29" s="61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25.44" customHeight="1">
      <c r="A30" s="36"/>
      <c r="B30" s="42"/>
      <c r="C30" s="36"/>
      <c r="D30" s="166" t="s">
        <v>32</v>
      </c>
      <c r="E30" s="36"/>
      <c r="F30" s="36"/>
      <c r="G30" s="36"/>
      <c r="H30" s="36"/>
      <c r="I30" s="152"/>
      <c r="J30" s="167">
        <f>ROUND(J117, 2)</f>
        <v>0</v>
      </c>
      <c r="K30" s="36"/>
      <c r="L30" s="61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64"/>
      <c r="E31" s="164"/>
      <c r="F31" s="164"/>
      <c r="G31" s="164"/>
      <c r="H31" s="164"/>
      <c r="I31" s="165"/>
      <c r="J31" s="164"/>
      <c r="K31" s="164"/>
      <c r="L31" s="61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42"/>
      <c r="C32" s="36"/>
      <c r="D32" s="36"/>
      <c r="E32" s="36"/>
      <c r="F32" s="168" t="s">
        <v>34</v>
      </c>
      <c r="G32" s="36"/>
      <c r="H32" s="36"/>
      <c r="I32" s="169" t="s">
        <v>33</v>
      </c>
      <c r="J32" s="168" t="s">
        <v>35</v>
      </c>
      <c r="K32" s="36"/>
      <c r="L32" s="61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14.4" customHeight="1">
      <c r="A33" s="36"/>
      <c r="B33" s="42"/>
      <c r="C33" s="36"/>
      <c r="D33" s="170" t="s">
        <v>36</v>
      </c>
      <c r="E33" s="150" t="s">
        <v>37</v>
      </c>
      <c r="F33" s="171">
        <f>ROUND((SUM(BE117:BE121)),  2)</f>
        <v>0</v>
      </c>
      <c r="G33" s="36"/>
      <c r="H33" s="36"/>
      <c r="I33" s="172">
        <v>0.20999999999999999</v>
      </c>
      <c r="J33" s="171">
        <f>ROUND(((SUM(BE117:BE121))*I33),  2)</f>
        <v>0</v>
      </c>
      <c r="K33" s="36"/>
      <c r="L33" s="61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150" t="s">
        <v>38</v>
      </c>
      <c r="F34" s="171">
        <f>ROUND((SUM(BF117:BF121)),  2)</f>
        <v>0</v>
      </c>
      <c r="G34" s="36"/>
      <c r="H34" s="36"/>
      <c r="I34" s="172">
        <v>0.14999999999999999</v>
      </c>
      <c r="J34" s="171">
        <f>ROUND(((SUM(BF117:BF121))*I34),  2)</f>
        <v>0</v>
      </c>
      <c r="K34" s="36"/>
      <c r="L34" s="61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42"/>
      <c r="C35" s="36"/>
      <c r="D35" s="36"/>
      <c r="E35" s="150" t="s">
        <v>39</v>
      </c>
      <c r="F35" s="171">
        <f>ROUND((SUM(BG117:BG121)),  2)</f>
        <v>0</v>
      </c>
      <c r="G35" s="36"/>
      <c r="H35" s="36"/>
      <c r="I35" s="172">
        <v>0.20999999999999999</v>
      </c>
      <c r="J35" s="171">
        <f>0</f>
        <v>0</v>
      </c>
      <c r="K35" s="36"/>
      <c r="L35" s="61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42"/>
      <c r="C36" s="36"/>
      <c r="D36" s="36"/>
      <c r="E36" s="150" t="s">
        <v>40</v>
      </c>
      <c r="F36" s="171">
        <f>ROUND((SUM(BH117:BH121)),  2)</f>
        <v>0</v>
      </c>
      <c r="G36" s="36"/>
      <c r="H36" s="36"/>
      <c r="I36" s="172">
        <v>0.14999999999999999</v>
      </c>
      <c r="J36" s="171">
        <f>0</f>
        <v>0</v>
      </c>
      <c r="K36" s="36"/>
      <c r="L36" s="61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50" t="s">
        <v>41</v>
      </c>
      <c r="F37" s="171">
        <f>ROUND((SUM(BI117:BI121)),  2)</f>
        <v>0</v>
      </c>
      <c r="G37" s="36"/>
      <c r="H37" s="36"/>
      <c r="I37" s="172">
        <v>0</v>
      </c>
      <c r="J37" s="171">
        <f>0</f>
        <v>0</v>
      </c>
      <c r="K37" s="36"/>
      <c r="L37" s="61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6.96" customHeight="1">
      <c r="A38" s="36"/>
      <c r="B38" s="42"/>
      <c r="C38" s="36"/>
      <c r="D38" s="36"/>
      <c r="E38" s="36"/>
      <c r="F38" s="36"/>
      <c r="G38" s="36"/>
      <c r="H38" s="36"/>
      <c r="I38" s="152"/>
      <c r="J38" s="36"/>
      <c r="K38" s="36"/>
      <c r="L38" s="61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2" customFormat="1" ht="25.44" customHeight="1">
      <c r="A39" s="36"/>
      <c r="B39" s="42"/>
      <c r="C39" s="173"/>
      <c r="D39" s="174" t="s">
        <v>42</v>
      </c>
      <c r="E39" s="175"/>
      <c r="F39" s="175"/>
      <c r="G39" s="176" t="s">
        <v>43</v>
      </c>
      <c r="H39" s="177" t="s">
        <v>44</v>
      </c>
      <c r="I39" s="178"/>
      <c r="J39" s="179">
        <f>SUM(J30:J37)</f>
        <v>0</v>
      </c>
      <c r="K39" s="180"/>
      <c r="L39" s="61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14.4" customHeight="1">
      <c r="A40" s="36"/>
      <c r="B40" s="42"/>
      <c r="C40" s="36"/>
      <c r="D40" s="36"/>
      <c r="E40" s="36"/>
      <c r="F40" s="36"/>
      <c r="G40" s="36"/>
      <c r="H40" s="36"/>
      <c r="I40" s="152"/>
      <c r="J40" s="36"/>
      <c r="K40" s="36"/>
      <c r="L40" s="61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1" customFormat="1" ht="14.4" customHeight="1">
      <c r="B41" s="18"/>
      <c r="I41" s="144"/>
      <c r="L41" s="18"/>
    </row>
    <row r="42" s="1" customFormat="1" ht="14.4" customHeight="1">
      <c r="B42" s="18"/>
      <c r="I42" s="144"/>
      <c r="L42" s="18"/>
    </row>
    <row r="43" s="1" customFormat="1" ht="14.4" customHeight="1">
      <c r="B43" s="18"/>
      <c r="I43" s="144"/>
      <c r="L43" s="18"/>
    </row>
    <row r="44" s="1" customFormat="1" ht="14.4" customHeight="1">
      <c r="B44" s="18"/>
      <c r="I44" s="144"/>
      <c r="L44" s="18"/>
    </row>
    <row r="45" s="1" customFormat="1" ht="14.4" customHeight="1">
      <c r="B45" s="18"/>
      <c r="I45" s="144"/>
      <c r="L45" s="18"/>
    </row>
    <row r="46" s="1" customFormat="1" ht="14.4" customHeight="1">
      <c r="B46" s="18"/>
      <c r="I46" s="144"/>
      <c r="L46" s="18"/>
    </row>
    <row r="47" s="1" customFormat="1" ht="14.4" customHeight="1">
      <c r="B47" s="18"/>
      <c r="I47" s="144"/>
      <c r="L47" s="18"/>
    </row>
    <row r="48" s="1" customFormat="1" ht="14.4" customHeight="1">
      <c r="B48" s="18"/>
      <c r="I48" s="144"/>
      <c r="L48" s="18"/>
    </row>
    <row r="49" s="1" customFormat="1" ht="14.4" customHeight="1">
      <c r="B49" s="18"/>
      <c r="I49" s="144"/>
      <c r="L49" s="18"/>
    </row>
    <row r="50" s="2" customFormat="1" ht="14.4" customHeight="1">
      <c r="B50" s="61"/>
      <c r="D50" s="181" t="s">
        <v>45</v>
      </c>
      <c r="E50" s="182"/>
      <c r="F50" s="182"/>
      <c r="G50" s="181" t="s">
        <v>46</v>
      </c>
      <c r="H50" s="182"/>
      <c r="I50" s="183"/>
      <c r="J50" s="182"/>
      <c r="K50" s="182"/>
      <c r="L50" s="61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6"/>
      <c r="B61" s="42"/>
      <c r="C61" s="36"/>
      <c r="D61" s="184" t="s">
        <v>47</v>
      </c>
      <c r="E61" s="185"/>
      <c r="F61" s="186" t="s">
        <v>48</v>
      </c>
      <c r="G61" s="184" t="s">
        <v>47</v>
      </c>
      <c r="H61" s="185"/>
      <c r="I61" s="187"/>
      <c r="J61" s="188" t="s">
        <v>48</v>
      </c>
      <c r="K61" s="185"/>
      <c r="L61" s="61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6"/>
      <c r="B65" s="42"/>
      <c r="C65" s="36"/>
      <c r="D65" s="181" t="s">
        <v>49</v>
      </c>
      <c r="E65" s="189"/>
      <c r="F65" s="189"/>
      <c r="G65" s="181" t="s">
        <v>50</v>
      </c>
      <c r="H65" s="189"/>
      <c r="I65" s="190"/>
      <c r="J65" s="189"/>
      <c r="K65" s="189"/>
      <c r="L65" s="61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6"/>
      <c r="B76" s="42"/>
      <c r="C76" s="36"/>
      <c r="D76" s="184" t="s">
        <v>47</v>
      </c>
      <c r="E76" s="185"/>
      <c r="F76" s="186" t="s">
        <v>48</v>
      </c>
      <c r="G76" s="184" t="s">
        <v>47</v>
      </c>
      <c r="H76" s="185"/>
      <c r="I76" s="187"/>
      <c r="J76" s="188" t="s">
        <v>48</v>
      </c>
      <c r="K76" s="185"/>
      <c r="L76" s="61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4.4" customHeight="1">
      <c r="A77" s="36"/>
      <c r="B77" s="191"/>
      <c r="C77" s="192"/>
      <c r="D77" s="192"/>
      <c r="E77" s="192"/>
      <c r="F77" s="192"/>
      <c r="G77" s="192"/>
      <c r="H77" s="192"/>
      <c r="I77" s="193"/>
      <c r="J77" s="192"/>
      <c r="K77" s="192"/>
      <c r="L77" s="61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81" s="2" customFormat="1" ht="6.96" customHeight="1">
      <c r="A81" s="36"/>
      <c r="B81" s="194"/>
      <c r="C81" s="195"/>
      <c r="D81" s="195"/>
      <c r="E81" s="195"/>
      <c r="F81" s="195"/>
      <c r="G81" s="195"/>
      <c r="H81" s="195"/>
      <c r="I81" s="196"/>
      <c r="J81" s="195"/>
      <c r="K81" s="195"/>
      <c r="L81" s="61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24.96" customHeight="1">
      <c r="A82" s="36"/>
      <c r="B82" s="37"/>
      <c r="C82" s="21" t="s">
        <v>184</v>
      </c>
      <c r="D82" s="38"/>
      <c r="E82" s="38"/>
      <c r="F82" s="38"/>
      <c r="G82" s="38"/>
      <c r="H82" s="38"/>
      <c r="I82" s="152"/>
      <c r="J82" s="38"/>
      <c r="K82" s="38"/>
      <c r="L82" s="61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6.96" customHeight="1">
      <c r="A83" s="36"/>
      <c r="B83" s="37"/>
      <c r="C83" s="38"/>
      <c r="D83" s="38"/>
      <c r="E83" s="38"/>
      <c r="F83" s="38"/>
      <c r="G83" s="38"/>
      <c r="H83" s="38"/>
      <c r="I83" s="152"/>
      <c r="J83" s="38"/>
      <c r="K83" s="38"/>
      <c r="L83" s="61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2" customHeight="1">
      <c r="A84" s="36"/>
      <c r="B84" s="37"/>
      <c r="C84" s="30" t="s">
        <v>15</v>
      </c>
      <c r="D84" s="38"/>
      <c r="E84" s="38"/>
      <c r="F84" s="38"/>
      <c r="G84" s="38"/>
      <c r="H84" s="38"/>
      <c r="I84" s="152"/>
      <c r="J84" s="38"/>
      <c r="K84" s="38"/>
      <c r="L84" s="61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16.5" customHeight="1">
      <c r="A85" s="36"/>
      <c r="B85" s="37"/>
      <c r="C85" s="38"/>
      <c r="D85" s="38"/>
      <c r="E85" s="197" t="str">
        <f>E7</f>
        <v>,,Úprava projektové dokumentace na stavbu Modernizace silnice II/298 Býšť - hranice kraje, km 9,700</v>
      </c>
      <c r="F85" s="30"/>
      <c r="G85" s="30"/>
      <c r="H85" s="30"/>
      <c r="I85" s="152"/>
      <c r="J85" s="38"/>
      <c r="K85" s="38"/>
      <c r="L85" s="61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2" customFormat="1" ht="12" customHeight="1">
      <c r="A86" s="36"/>
      <c r="B86" s="37"/>
      <c r="C86" s="30" t="s">
        <v>178</v>
      </c>
      <c r="D86" s="38"/>
      <c r="E86" s="38"/>
      <c r="F86" s="38"/>
      <c r="G86" s="38"/>
      <c r="H86" s="38"/>
      <c r="I86" s="152"/>
      <c r="J86" s="38"/>
      <c r="K86" s="38"/>
      <c r="L86" s="61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="2" customFormat="1" ht="16.5" customHeight="1">
      <c r="A87" s="36"/>
      <c r="B87" s="37"/>
      <c r="C87" s="38"/>
      <c r="D87" s="38"/>
      <c r="E87" s="74" t="str">
        <f>E9</f>
        <v>SO 001. - Připrava územi a zařizeni staveniště - nezpůsobilé výdaje projektu</v>
      </c>
      <c r="F87" s="38"/>
      <c r="G87" s="38"/>
      <c r="H87" s="38"/>
      <c r="I87" s="152"/>
      <c r="J87" s="38"/>
      <c r="K87" s="38"/>
      <c r="L87" s="61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2" customFormat="1" ht="6.96" customHeight="1">
      <c r="A88" s="36"/>
      <c r="B88" s="37"/>
      <c r="C88" s="38"/>
      <c r="D88" s="38"/>
      <c r="E88" s="38"/>
      <c r="F88" s="38"/>
      <c r="G88" s="38"/>
      <c r="H88" s="38"/>
      <c r="I88" s="152"/>
      <c r="J88" s="38"/>
      <c r="K88" s="38"/>
      <c r="L88" s="61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="2" customFormat="1" ht="12" customHeight="1">
      <c r="A89" s="36"/>
      <c r="B89" s="37"/>
      <c r="C89" s="30" t="s">
        <v>19</v>
      </c>
      <c r="D89" s="38"/>
      <c r="E89" s="38"/>
      <c r="F89" s="25" t="str">
        <f>F12</f>
        <v xml:space="preserve"> </v>
      </c>
      <c r="G89" s="38"/>
      <c r="H89" s="38"/>
      <c r="I89" s="154" t="s">
        <v>21</v>
      </c>
      <c r="J89" s="77" t="str">
        <f>IF(J12="","",J12)</f>
        <v>7. 11. 2019</v>
      </c>
      <c r="K89" s="38"/>
      <c r="L89" s="61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="2" customFormat="1" ht="6.96" customHeight="1">
      <c r="A90" s="36"/>
      <c r="B90" s="37"/>
      <c r="C90" s="38"/>
      <c r="D90" s="38"/>
      <c r="E90" s="38"/>
      <c r="F90" s="38"/>
      <c r="G90" s="38"/>
      <c r="H90" s="38"/>
      <c r="I90" s="152"/>
      <c r="J90" s="38"/>
      <c r="K90" s="38"/>
      <c r="L90" s="61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="2" customFormat="1" ht="15.15" customHeight="1">
      <c r="A91" s="36"/>
      <c r="B91" s="37"/>
      <c r="C91" s="30" t="s">
        <v>23</v>
      </c>
      <c r="D91" s="38"/>
      <c r="E91" s="38"/>
      <c r="F91" s="25" t="str">
        <f>E15</f>
        <v xml:space="preserve"> </v>
      </c>
      <c r="G91" s="38"/>
      <c r="H91" s="38"/>
      <c r="I91" s="154" t="s">
        <v>28</v>
      </c>
      <c r="J91" s="34" t="str">
        <f>E21</f>
        <v xml:space="preserve"> </v>
      </c>
      <c r="K91" s="38"/>
      <c r="L91" s="61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="2" customFormat="1" ht="15.15" customHeight="1">
      <c r="A92" s="36"/>
      <c r="B92" s="37"/>
      <c r="C92" s="30" t="s">
        <v>26</v>
      </c>
      <c r="D92" s="38"/>
      <c r="E92" s="38"/>
      <c r="F92" s="25" t="str">
        <f>IF(E18="","",E18)</f>
        <v>Vyplň údaj</v>
      </c>
      <c r="G92" s="38"/>
      <c r="H92" s="38"/>
      <c r="I92" s="154" t="s">
        <v>30</v>
      </c>
      <c r="J92" s="34" t="str">
        <f>E24</f>
        <v xml:space="preserve"> </v>
      </c>
      <c r="K92" s="38"/>
      <c r="L92" s="61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="2" customFormat="1" ht="10.32" customHeight="1">
      <c r="A93" s="36"/>
      <c r="B93" s="37"/>
      <c r="C93" s="38"/>
      <c r="D93" s="38"/>
      <c r="E93" s="38"/>
      <c r="F93" s="38"/>
      <c r="G93" s="38"/>
      <c r="H93" s="38"/>
      <c r="I93" s="152"/>
      <c r="J93" s="38"/>
      <c r="K93" s="38"/>
      <c r="L93" s="61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="2" customFormat="1" ht="29.28" customHeight="1">
      <c r="A94" s="36"/>
      <c r="B94" s="37"/>
      <c r="C94" s="198" t="s">
        <v>185</v>
      </c>
      <c r="D94" s="199"/>
      <c r="E94" s="199"/>
      <c r="F94" s="199"/>
      <c r="G94" s="199"/>
      <c r="H94" s="199"/>
      <c r="I94" s="200"/>
      <c r="J94" s="201" t="s">
        <v>186</v>
      </c>
      <c r="K94" s="199"/>
      <c r="L94" s="61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="2" customFormat="1" ht="10.32" customHeight="1">
      <c r="A95" s="36"/>
      <c r="B95" s="37"/>
      <c r="C95" s="38"/>
      <c r="D95" s="38"/>
      <c r="E95" s="38"/>
      <c r="F95" s="38"/>
      <c r="G95" s="38"/>
      <c r="H95" s="38"/>
      <c r="I95" s="152"/>
      <c r="J95" s="38"/>
      <c r="K95" s="38"/>
      <c r="L95" s="61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="2" customFormat="1" ht="22.8" customHeight="1">
      <c r="A96" s="36"/>
      <c r="B96" s="37"/>
      <c r="C96" s="202" t="s">
        <v>187</v>
      </c>
      <c r="D96" s="38"/>
      <c r="E96" s="38"/>
      <c r="F96" s="38"/>
      <c r="G96" s="38"/>
      <c r="H96" s="38"/>
      <c r="I96" s="152"/>
      <c r="J96" s="108">
        <f>J117</f>
        <v>0</v>
      </c>
      <c r="K96" s="38"/>
      <c r="L96" s="61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U96" s="15" t="s">
        <v>82</v>
      </c>
    </row>
    <row r="97" s="9" customFormat="1" ht="24.96" customHeight="1">
      <c r="A97" s="9"/>
      <c r="B97" s="203"/>
      <c r="C97" s="204"/>
      <c r="D97" s="205" t="s">
        <v>188</v>
      </c>
      <c r="E97" s="206"/>
      <c r="F97" s="206"/>
      <c r="G97" s="206"/>
      <c r="H97" s="206"/>
      <c r="I97" s="207"/>
      <c r="J97" s="208">
        <f>J118</f>
        <v>0</v>
      </c>
      <c r="K97" s="204"/>
      <c r="L97" s="20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2" customFormat="1" ht="21.84" customHeight="1">
      <c r="A98" s="36"/>
      <c r="B98" s="37"/>
      <c r="C98" s="38"/>
      <c r="D98" s="38"/>
      <c r="E98" s="38"/>
      <c r="F98" s="38"/>
      <c r="G98" s="38"/>
      <c r="H98" s="38"/>
      <c r="I98" s="152"/>
      <c r="J98" s="38"/>
      <c r="K98" s="38"/>
      <c r="L98" s="61"/>
      <c r="S98" s="36"/>
      <c r="T98" s="36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</row>
    <row r="99" s="2" customFormat="1" ht="6.96" customHeight="1">
      <c r="A99" s="36"/>
      <c r="B99" s="64"/>
      <c r="C99" s="65"/>
      <c r="D99" s="65"/>
      <c r="E99" s="65"/>
      <c r="F99" s="65"/>
      <c r="G99" s="65"/>
      <c r="H99" s="65"/>
      <c r="I99" s="193"/>
      <c r="J99" s="65"/>
      <c r="K99" s="65"/>
      <c r="L99" s="61"/>
      <c r="S99" s="36"/>
      <c r="T99" s="36"/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</row>
    <row r="103" s="2" customFormat="1" ht="6.96" customHeight="1">
      <c r="A103" s="36"/>
      <c r="B103" s="66"/>
      <c r="C103" s="67"/>
      <c r="D103" s="67"/>
      <c r="E103" s="67"/>
      <c r="F103" s="67"/>
      <c r="G103" s="67"/>
      <c r="H103" s="67"/>
      <c r="I103" s="196"/>
      <c r="J103" s="67"/>
      <c r="K103" s="67"/>
      <c r="L103" s="61"/>
      <c r="S103" s="36"/>
      <c r="T103" s="36"/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</row>
    <row r="104" s="2" customFormat="1" ht="24.96" customHeight="1">
      <c r="A104" s="36"/>
      <c r="B104" s="37"/>
      <c r="C104" s="21" t="s">
        <v>189</v>
      </c>
      <c r="D104" s="38"/>
      <c r="E104" s="38"/>
      <c r="F104" s="38"/>
      <c r="G104" s="38"/>
      <c r="H104" s="38"/>
      <c r="I104" s="152"/>
      <c r="J104" s="38"/>
      <c r="K104" s="38"/>
      <c r="L104" s="61"/>
      <c r="S104" s="36"/>
      <c r="T104" s="36"/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</row>
    <row r="105" s="2" customFormat="1" ht="6.96" customHeight="1">
      <c r="A105" s="36"/>
      <c r="B105" s="37"/>
      <c r="C105" s="38"/>
      <c r="D105" s="38"/>
      <c r="E105" s="38"/>
      <c r="F105" s="38"/>
      <c r="G105" s="38"/>
      <c r="H105" s="38"/>
      <c r="I105" s="152"/>
      <c r="J105" s="38"/>
      <c r="K105" s="38"/>
      <c r="L105" s="61"/>
      <c r="S105" s="36"/>
      <c r="T105" s="36"/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</row>
    <row r="106" s="2" customFormat="1" ht="12" customHeight="1">
      <c r="A106" s="36"/>
      <c r="B106" s="37"/>
      <c r="C106" s="30" t="s">
        <v>15</v>
      </c>
      <c r="D106" s="38"/>
      <c r="E106" s="38"/>
      <c r="F106" s="38"/>
      <c r="G106" s="38"/>
      <c r="H106" s="38"/>
      <c r="I106" s="152"/>
      <c r="J106" s="38"/>
      <c r="K106" s="38"/>
      <c r="L106" s="61"/>
      <c r="S106" s="36"/>
      <c r="T106" s="36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</row>
    <row r="107" s="2" customFormat="1" ht="16.5" customHeight="1">
      <c r="A107" s="36"/>
      <c r="B107" s="37"/>
      <c r="C107" s="38"/>
      <c r="D107" s="38"/>
      <c r="E107" s="197" t="str">
        <f>E7</f>
        <v>,,Úprava projektové dokumentace na stavbu Modernizace silnice II/298 Býšť - hranice kraje, km 9,700</v>
      </c>
      <c r="F107" s="30"/>
      <c r="G107" s="30"/>
      <c r="H107" s="30"/>
      <c r="I107" s="152"/>
      <c r="J107" s="38"/>
      <c r="K107" s="38"/>
      <c r="L107" s="61"/>
      <c r="S107" s="36"/>
      <c r="T107" s="36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</row>
    <row r="108" s="2" customFormat="1" ht="12" customHeight="1">
      <c r="A108" s="36"/>
      <c r="B108" s="37"/>
      <c r="C108" s="30" t="s">
        <v>178</v>
      </c>
      <c r="D108" s="38"/>
      <c r="E108" s="38"/>
      <c r="F108" s="38"/>
      <c r="G108" s="38"/>
      <c r="H108" s="38"/>
      <c r="I108" s="152"/>
      <c r="J108" s="38"/>
      <c r="K108" s="38"/>
      <c r="L108" s="61"/>
      <c r="S108" s="36"/>
      <c r="T108" s="36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</row>
    <row r="109" s="2" customFormat="1" ht="16.5" customHeight="1">
      <c r="A109" s="36"/>
      <c r="B109" s="37"/>
      <c r="C109" s="38"/>
      <c r="D109" s="38"/>
      <c r="E109" s="74" t="str">
        <f>E9</f>
        <v>SO 001. - Připrava územi a zařizeni staveniště - nezpůsobilé výdaje projektu</v>
      </c>
      <c r="F109" s="38"/>
      <c r="G109" s="38"/>
      <c r="H109" s="38"/>
      <c r="I109" s="152"/>
      <c r="J109" s="38"/>
      <c r="K109" s="38"/>
      <c r="L109" s="61"/>
      <c r="S109" s="36"/>
      <c r="T109" s="36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</row>
    <row r="110" s="2" customFormat="1" ht="6.96" customHeight="1">
      <c r="A110" s="36"/>
      <c r="B110" s="37"/>
      <c r="C110" s="38"/>
      <c r="D110" s="38"/>
      <c r="E110" s="38"/>
      <c r="F110" s="38"/>
      <c r="G110" s="38"/>
      <c r="H110" s="38"/>
      <c r="I110" s="152"/>
      <c r="J110" s="38"/>
      <c r="K110" s="38"/>
      <c r="L110" s="61"/>
      <c r="S110" s="36"/>
      <c r="T110" s="36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</row>
    <row r="111" s="2" customFormat="1" ht="12" customHeight="1">
      <c r="A111" s="36"/>
      <c r="B111" s="37"/>
      <c r="C111" s="30" t="s">
        <v>19</v>
      </c>
      <c r="D111" s="38"/>
      <c r="E111" s="38"/>
      <c r="F111" s="25" t="str">
        <f>F12</f>
        <v xml:space="preserve"> </v>
      </c>
      <c r="G111" s="38"/>
      <c r="H111" s="38"/>
      <c r="I111" s="154" t="s">
        <v>21</v>
      </c>
      <c r="J111" s="77" t="str">
        <f>IF(J12="","",J12)</f>
        <v>7. 11. 2019</v>
      </c>
      <c r="K111" s="38"/>
      <c r="L111" s="61"/>
      <c r="S111" s="36"/>
      <c r="T111" s="36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</row>
    <row r="112" s="2" customFormat="1" ht="6.96" customHeight="1">
      <c r="A112" s="36"/>
      <c r="B112" s="37"/>
      <c r="C112" s="38"/>
      <c r="D112" s="38"/>
      <c r="E112" s="38"/>
      <c r="F112" s="38"/>
      <c r="G112" s="38"/>
      <c r="H112" s="38"/>
      <c r="I112" s="152"/>
      <c r="J112" s="38"/>
      <c r="K112" s="38"/>
      <c r="L112" s="61"/>
      <c r="S112" s="36"/>
      <c r="T112" s="36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</row>
    <row r="113" s="2" customFormat="1" ht="15.15" customHeight="1">
      <c r="A113" s="36"/>
      <c r="B113" s="37"/>
      <c r="C113" s="30" t="s">
        <v>23</v>
      </c>
      <c r="D113" s="38"/>
      <c r="E113" s="38"/>
      <c r="F113" s="25" t="str">
        <f>E15</f>
        <v xml:space="preserve"> </v>
      </c>
      <c r="G113" s="38"/>
      <c r="H113" s="38"/>
      <c r="I113" s="154" t="s">
        <v>28</v>
      </c>
      <c r="J113" s="34" t="str">
        <f>E21</f>
        <v xml:space="preserve"> </v>
      </c>
      <c r="K113" s="38"/>
      <c r="L113" s="61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</row>
    <row r="114" s="2" customFormat="1" ht="15.15" customHeight="1">
      <c r="A114" s="36"/>
      <c r="B114" s="37"/>
      <c r="C114" s="30" t="s">
        <v>26</v>
      </c>
      <c r="D114" s="38"/>
      <c r="E114" s="38"/>
      <c r="F114" s="25" t="str">
        <f>IF(E18="","",E18)</f>
        <v>Vyplň údaj</v>
      </c>
      <c r="G114" s="38"/>
      <c r="H114" s="38"/>
      <c r="I114" s="154" t="s">
        <v>30</v>
      </c>
      <c r="J114" s="34" t="str">
        <f>E24</f>
        <v xml:space="preserve"> </v>
      </c>
      <c r="K114" s="38"/>
      <c r="L114" s="61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</row>
    <row r="115" s="2" customFormat="1" ht="10.32" customHeight="1">
      <c r="A115" s="36"/>
      <c r="B115" s="37"/>
      <c r="C115" s="38"/>
      <c r="D115" s="38"/>
      <c r="E115" s="38"/>
      <c r="F115" s="38"/>
      <c r="G115" s="38"/>
      <c r="H115" s="38"/>
      <c r="I115" s="152"/>
      <c r="J115" s="38"/>
      <c r="K115" s="38"/>
      <c r="L115" s="61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</row>
    <row r="116" s="10" customFormat="1" ht="29.28" customHeight="1">
      <c r="A116" s="210"/>
      <c r="B116" s="211"/>
      <c r="C116" s="212" t="s">
        <v>190</v>
      </c>
      <c r="D116" s="213" t="s">
        <v>57</v>
      </c>
      <c r="E116" s="213" t="s">
        <v>53</v>
      </c>
      <c r="F116" s="213" t="s">
        <v>54</v>
      </c>
      <c r="G116" s="213" t="s">
        <v>191</v>
      </c>
      <c r="H116" s="213" t="s">
        <v>192</v>
      </c>
      <c r="I116" s="214" t="s">
        <v>193</v>
      </c>
      <c r="J116" s="213" t="s">
        <v>186</v>
      </c>
      <c r="K116" s="215" t="s">
        <v>194</v>
      </c>
      <c r="L116" s="216"/>
      <c r="M116" s="98" t="s">
        <v>1</v>
      </c>
      <c r="N116" s="99" t="s">
        <v>36</v>
      </c>
      <c r="O116" s="99" t="s">
        <v>195</v>
      </c>
      <c r="P116" s="99" t="s">
        <v>196</v>
      </c>
      <c r="Q116" s="99" t="s">
        <v>197</v>
      </c>
      <c r="R116" s="99" t="s">
        <v>198</v>
      </c>
      <c r="S116" s="99" t="s">
        <v>199</v>
      </c>
      <c r="T116" s="100" t="s">
        <v>200</v>
      </c>
      <c r="U116" s="210"/>
      <c r="V116" s="210"/>
      <c r="W116" s="210"/>
      <c r="X116" s="210"/>
      <c r="Y116" s="210"/>
      <c r="Z116" s="210"/>
      <c r="AA116" s="210"/>
      <c r="AB116" s="210"/>
      <c r="AC116" s="210"/>
      <c r="AD116" s="210"/>
      <c r="AE116" s="210"/>
    </row>
    <row r="117" s="2" customFormat="1" ht="22.8" customHeight="1">
      <c r="A117" s="36"/>
      <c r="B117" s="37"/>
      <c r="C117" s="105" t="s">
        <v>201</v>
      </c>
      <c r="D117" s="38"/>
      <c r="E117" s="38"/>
      <c r="F117" s="38"/>
      <c r="G117" s="38"/>
      <c r="H117" s="38"/>
      <c r="I117" s="152"/>
      <c r="J117" s="217">
        <f>BK117</f>
        <v>0</v>
      </c>
      <c r="K117" s="38"/>
      <c r="L117" s="42"/>
      <c r="M117" s="101"/>
      <c r="N117" s="218"/>
      <c r="O117" s="102"/>
      <c r="P117" s="219">
        <f>P118</f>
        <v>0</v>
      </c>
      <c r="Q117" s="102"/>
      <c r="R117" s="219">
        <f>R118</f>
        <v>0</v>
      </c>
      <c r="S117" s="102"/>
      <c r="T117" s="220">
        <f>T118</f>
        <v>0</v>
      </c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  <c r="AT117" s="15" t="s">
        <v>71</v>
      </c>
      <c r="AU117" s="15" t="s">
        <v>82</v>
      </c>
      <c r="BK117" s="221">
        <f>BK118</f>
        <v>0</v>
      </c>
    </row>
    <row r="118" s="11" customFormat="1" ht="25.92" customHeight="1">
      <c r="A118" s="11"/>
      <c r="B118" s="222"/>
      <c r="C118" s="223"/>
      <c r="D118" s="224" t="s">
        <v>71</v>
      </c>
      <c r="E118" s="225" t="s">
        <v>72</v>
      </c>
      <c r="F118" s="225" t="s">
        <v>202</v>
      </c>
      <c r="G118" s="223"/>
      <c r="H118" s="223"/>
      <c r="I118" s="226"/>
      <c r="J118" s="227">
        <f>BK118</f>
        <v>0</v>
      </c>
      <c r="K118" s="223"/>
      <c r="L118" s="228"/>
      <c r="M118" s="229"/>
      <c r="N118" s="230"/>
      <c r="O118" s="230"/>
      <c r="P118" s="231">
        <f>SUM(P119:P121)</f>
        <v>0</v>
      </c>
      <c r="Q118" s="230"/>
      <c r="R118" s="231">
        <f>SUM(R119:R121)</f>
        <v>0</v>
      </c>
      <c r="S118" s="230"/>
      <c r="T118" s="232">
        <f>SUM(T119:T121)</f>
        <v>0</v>
      </c>
      <c r="U118" s="11"/>
      <c r="V118" s="11"/>
      <c r="W118" s="11"/>
      <c r="X118" s="11"/>
      <c r="Y118" s="11"/>
      <c r="Z118" s="11"/>
      <c r="AA118" s="11"/>
      <c r="AB118" s="11"/>
      <c r="AC118" s="11"/>
      <c r="AD118" s="11"/>
      <c r="AE118" s="11"/>
      <c r="AR118" s="233" t="s">
        <v>80</v>
      </c>
      <c r="AT118" s="234" t="s">
        <v>71</v>
      </c>
      <c r="AU118" s="234" t="s">
        <v>72</v>
      </c>
      <c r="AY118" s="233" t="s">
        <v>203</v>
      </c>
      <c r="BK118" s="235">
        <f>SUM(BK119:BK121)</f>
        <v>0</v>
      </c>
    </row>
    <row r="119" s="2" customFormat="1" ht="16.5" customHeight="1">
      <c r="A119" s="36"/>
      <c r="B119" s="37"/>
      <c r="C119" s="236" t="s">
        <v>80</v>
      </c>
      <c r="D119" s="236" t="s">
        <v>204</v>
      </c>
      <c r="E119" s="237" t="s">
        <v>283</v>
      </c>
      <c r="F119" s="238" t="s">
        <v>284</v>
      </c>
      <c r="G119" s="239" t="s">
        <v>207</v>
      </c>
      <c r="H119" s="240">
        <v>1</v>
      </c>
      <c r="I119" s="241"/>
      <c r="J119" s="240">
        <f>ROUND(I119*H119,2)</f>
        <v>0</v>
      </c>
      <c r="K119" s="238" t="s">
        <v>208</v>
      </c>
      <c r="L119" s="42"/>
      <c r="M119" s="242" t="s">
        <v>1</v>
      </c>
      <c r="N119" s="243" t="s">
        <v>37</v>
      </c>
      <c r="O119" s="89"/>
      <c r="P119" s="244">
        <f>O119*H119</f>
        <v>0</v>
      </c>
      <c r="Q119" s="244">
        <v>0</v>
      </c>
      <c r="R119" s="244">
        <f>Q119*H119</f>
        <v>0</v>
      </c>
      <c r="S119" s="244">
        <v>0</v>
      </c>
      <c r="T119" s="245">
        <f>S119*H119</f>
        <v>0</v>
      </c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  <c r="AR119" s="246" t="s">
        <v>209</v>
      </c>
      <c r="AT119" s="246" t="s">
        <v>204</v>
      </c>
      <c r="AU119" s="246" t="s">
        <v>80</v>
      </c>
      <c r="AY119" s="15" t="s">
        <v>203</v>
      </c>
      <c r="BE119" s="247">
        <f>IF(N119="základní",J119,0)</f>
        <v>0</v>
      </c>
      <c r="BF119" s="247">
        <f>IF(N119="snížená",J119,0)</f>
        <v>0</v>
      </c>
      <c r="BG119" s="247">
        <f>IF(N119="zákl. přenesená",J119,0)</f>
        <v>0</v>
      </c>
      <c r="BH119" s="247">
        <f>IF(N119="sníž. přenesená",J119,0)</f>
        <v>0</v>
      </c>
      <c r="BI119" s="247">
        <f>IF(N119="nulová",J119,0)</f>
        <v>0</v>
      </c>
      <c r="BJ119" s="15" t="s">
        <v>80</v>
      </c>
      <c r="BK119" s="247">
        <f>ROUND(I119*H119,2)</f>
        <v>0</v>
      </c>
      <c r="BL119" s="15" t="s">
        <v>209</v>
      </c>
      <c r="BM119" s="246" t="s">
        <v>285</v>
      </c>
    </row>
    <row r="120" s="2" customFormat="1">
      <c r="A120" s="36"/>
      <c r="B120" s="37"/>
      <c r="C120" s="38"/>
      <c r="D120" s="248" t="s">
        <v>211</v>
      </c>
      <c r="E120" s="38"/>
      <c r="F120" s="249" t="s">
        <v>286</v>
      </c>
      <c r="G120" s="38"/>
      <c r="H120" s="38"/>
      <c r="I120" s="152"/>
      <c r="J120" s="38"/>
      <c r="K120" s="38"/>
      <c r="L120" s="42"/>
      <c r="M120" s="250"/>
      <c r="N120" s="251"/>
      <c r="O120" s="89"/>
      <c r="P120" s="89"/>
      <c r="Q120" s="89"/>
      <c r="R120" s="89"/>
      <c r="S120" s="89"/>
      <c r="T120" s="90"/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  <c r="AT120" s="15" t="s">
        <v>211</v>
      </c>
      <c r="AU120" s="15" t="s">
        <v>80</v>
      </c>
    </row>
    <row r="121" s="12" customFormat="1">
      <c r="A121" s="12"/>
      <c r="B121" s="252"/>
      <c r="C121" s="253"/>
      <c r="D121" s="248" t="s">
        <v>213</v>
      </c>
      <c r="E121" s="254" t="s">
        <v>226</v>
      </c>
      <c r="F121" s="255" t="s">
        <v>80</v>
      </c>
      <c r="G121" s="253"/>
      <c r="H121" s="256">
        <v>1</v>
      </c>
      <c r="I121" s="257"/>
      <c r="J121" s="253"/>
      <c r="K121" s="253"/>
      <c r="L121" s="258"/>
      <c r="M121" s="263"/>
      <c r="N121" s="264"/>
      <c r="O121" s="264"/>
      <c r="P121" s="264"/>
      <c r="Q121" s="264"/>
      <c r="R121" s="264"/>
      <c r="S121" s="264"/>
      <c r="T121" s="265"/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T121" s="262" t="s">
        <v>213</v>
      </c>
      <c r="AU121" s="262" t="s">
        <v>80</v>
      </c>
      <c r="AV121" s="12" t="s">
        <v>95</v>
      </c>
      <c r="AW121" s="12" t="s">
        <v>29</v>
      </c>
      <c r="AX121" s="12" t="s">
        <v>80</v>
      </c>
      <c r="AY121" s="262" t="s">
        <v>203</v>
      </c>
    </row>
    <row r="122" s="2" customFormat="1" ht="6.96" customHeight="1">
      <c r="A122" s="36"/>
      <c r="B122" s="64"/>
      <c r="C122" s="65"/>
      <c r="D122" s="65"/>
      <c r="E122" s="65"/>
      <c r="F122" s="65"/>
      <c r="G122" s="65"/>
      <c r="H122" s="65"/>
      <c r="I122" s="193"/>
      <c r="J122" s="65"/>
      <c r="K122" s="65"/>
      <c r="L122" s="42"/>
      <c r="M122" s="36"/>
      <c r="O122" s="36"/>
      <c r="P122" s="36"/>
      <c r="Q122" s="36"/>
      <c r="R122" s="36"/>
      <c r="S122" s="36"/>
      <c r="T122" s="36"/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</row>
  </sheetData>
  <sheetProtection sheet="1" autoFilter="0" formatColumns="0" formatRows="0" objects="1" scenarios="1" spinCount="100000" saltValue="WepgIRCQHW9yDCNaUK55mEjFq9WgQcoCFuWxiTpLMiS6zTEYUTGlQt7VWYv0d+0vJdroE/3ghLcxUB8DjF313g==" hashValue="ew6Z6KQScTt1U4/4VYj1tszuiwHPLM1zq5GCYsoYvVO3x9LWLzuZaw8yXynwpvbcbQlNBDSxvLSgM9kFFCCN6A==" algorithmName="SHA-512" password="CC35"/>
  <autoFilter ref="C116:K121"/>
  <mergeCells count="9">
    <mergeCell ref="E7:H7"/>
    <mergeCell ref="E9:H9"/>
    <mergeCell ref="E18:H18"/>
    <mergeCell ref="E27:H27"/>
    <mergeCell ref="E85:H85"/>
    <mergeCell ref="E87:H87"/>
    <mergeCell ref="E107:H107"/>
    <mergeCell ref="E109:H109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style="1" customWidth="1"/>
    <col min="2" max="2" width="1.67" style="1" customWidth="1"/>
    <col min="3" max="3" width="4.17" style="1" customWidth="1"/>
    <col min="4" max="4" width="4.33" style="1" customWidth="1"/>
    <col min="5" max="5" width="17.17" style="1" customWidth="1"/>
    <col min="6" max="6" width="100.83" style="1" customWidth="1"/>
    <col min="7" max="7" width="7" style="1" customWidth="1"/>
    <col min="8" max="8" width="11.5" style="1" customWidth="1"/>
    <col min="9" max="9" width="20.17" style="144" customWidth="1"/>
    <col min="10" max="10" width="20.17" style="1" customWidth="1"/>
    <col min="11" max="11" width="20.17" style="1" customWidth="1"/>
    <col min="12" max="12" width="9.33" style="1" customWidth="1"/>
    <col min="13" max="13" width="10.83" style="1" hidden="1" customWidth="1"/>
    <col min="14" max="14" width="9.33" style="1" hidden="1"/>
    <col min="15" max="15" width="14.17" style="1" hidden="1" customWidth="1"/>
    <col min="16" max="16" width="14.17" style="1" hidden="1" customWidth="1"/>
    <col min="17" max="17" width="14.17" style="1" hidden="1" customWidth="1"/>
    <col min="18" max="18" width="14.17" style="1" hidden="1" customWidth="1"/>
    <col min="19" max="19" width="14.17" style="1" hidden="1" customWidth="1"/>
    <col min="20" max="20" width="14.17" style="1" hidden="1" customWidth="1"/>
    <col min="21" max="21" width="16.33" style="1" hidden="1" customWidth="1"/>
    <col min="22" max="22" width="12.33" style="1" customWidth="1"/>
    <col min="23" max="23" width="16.33" style="1" customWidth="1"/>
    <col min="24" max="24" width="12.33" style="1" customWidth="1"/>
    <col min="25" max="25" width="15" style="1" customWidth="1"/>
    <col min="26" max="26" width="11" style="1" customWidth="1"/>
    <col min="27" max="27" width="15" style="1" customWidth="1"/>
    <col min="28" max="28" width="16.33" style="1" customWidth="1"/>
    <col min="29" max="29" width="11" style="1" customWidth="1"/>
    <col min="30" max="30" width="15" style="1" customWidth="1"/>
    <col min="31" max="31" width="16.33" style="1" customWidth="1"/>
    <col min="44" max="44" width="9.33" style="1" hidden="1"/>
    <col min="45" max="45" width="9.33" style="1" hidden="1"/>
    <col min="46" max="46" width="9.33" style="1" hidden="1"/>
    <col min="47" max="47" width="9.33" style="1" hidden="1"/>
    <col min="48" max="48" width="9.33" style="1" hidden="1"/>
    <col min="49" max="49" width="9.33" style="1" hidden="1"/>
    <col min="50" max="50" width="9.33" style="1" hidden="1"/>
    <col min="51" max="51" width="9.33" style="1" hidden="1"/>
    <col min="52" max="52" width="9.33" style="1" hidden="1"/>
    <col min="53" max="53" width="9.33" style="1" hidden="1"/>
    <col min="54" max="54" width="9.33" style="1" hidden="1"/>
    <col min="55" max="55" width="9.33" style="1" hidden="1"/>
    <col min="56" max="56" width="9.33" style="1" hidden="1"/>
    <col min="57" max="57" width="9.33" style="1" hidden="1"/>
    <col min="58" max="58" width="9.33" style="1" hidden="1"/>
    <col min="59" max="59" width="9.33" style="1" hidden="1"/>
    <col min="60" max="60" width="9.33" style="1" hidden="1"/>
    <col min="61" max="61" width="9.33" style="1" hidden="1"/>
    <col min="62" max="62" width="9.33" style="1" hidden="1"/>
    <col min="63" max="63" width="9.33" style="1" hidden="1"/>
    <col min="64" max="64" width="9.33" style="1" hidden="1"/>
    <col min="65" max="65" width="9.33" style="1" hidden="1"/>
  </cols>
  <sheetData>
    <row r="2" s="1" customFormat="1" ht="36.96" customHeight="1">
      <c r="I2" s="144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96</v>
      </c>
      <c r="AZ2" s="266" t="s">
        <v>287</v>
      </c>
      <c r="BA2" s="266" t="s">
        <v>287</v>
      </c>
      <c r="BB2" s="266" t="s">
        <v>1</v>
      </c>
      <c r="BC2" s="266" t="s">
        <v>288</v>
      </c>
      <c r="BD2" s="266" t="s">
        <v>95</v>
      </c>
    </row>
    <row r="3" s="1" customFormat="1" ht="6.96" customHeight="1">
      <c r="B3" s="145"/>
      <c r="C3" s="146"/>
      <c r="D3" s="146"/>
      <c r="E3" s="146"/>
      <c r="F3" s="146"/>
      <c r="G3" s="146"/>
      <c r="H3" s="146"/>
      <c r="I3" s="147"/>
      <c r="J3" s="146"/>
      <c r="K3" s="146"/>
      <c r="L3" s="18"/>
      <c r="AT3" s="15" t="s">
        <v>82</v>
      </c>
      <c r="AZ3" s="266" t="s">
        <v>289</v>
      </c>
      <c r="BA3" s="266" t="s">
        <v>289</v>
      </c>
      <c r="BB3" s="266" t="s">
        <v>1</v>
      </c>
      <c r="BC3" s="266" t="s">
        <v>290</v>
      </c>
      <c r="BD3" s="266" t="s">
        <v>95</v>
      </c>
    </row>
    <row r="4" s="1" customFormat="1" ht="24.96" customHeight="1">
      <c r="B4" s="18"/>
      <c r="D4" s="148" t="s">
        <v>177</v>
      </c>
      <c r="I4" s="144"/>
      <c r="L4" s="18"/>
      <c r="M4" s="149" t="s">
        <v>10</v>
      </c>
      <c r="AT4" s="15" t="s">
        <v>4</v>
      </c>
      <c r="AZ4" s="266" t="s">
        <v>291</v>
      </c>
      <c r="BA4" s="266" t="s">
        <v>291</v>
      </c>
      <c r="BB4" s="266" t="s">
        <v>1</v>
      </c>
      <c r="BC4" s="266" t="s">
        <v>292</v>
      </c>
      <c r="BD4" s="266" t="s">
        <v>95</v>
      </c>
    </row>
    <row r="5" s="1" customFormat="1" ht="6.96" customHeight="1">
      <c r="B5" s="18"/>
      <c r="I5" s="144"/>
      <c r="L5" s="18"/>
      <c r="AZ5" s="266" t="s">
        <v>293</v>
      </c>
      <c r="BA5" s="266" t="s">
        <v>293</v>
      </c>
      <c r="BB5" s="266" t="s">
        <v>1</v>
      </c>
      <c r="BC5" s="266" t="s">
        <v>294</v>
      </c>
      <c r="BD5" s="266" t="s">
        <v>95</v>
      </c>
    </row>
    <row r="6" s="1" customFormat="1" ht="12" customHeight="1">
      <c r="B6" s="18"/>
      <c r="D6" s="150" t="s">
        <v>15</v>
      </c>
      <c r="I6" s="144"/>
      <c r="L6" s="18"/>
      <c r="AZ6" s="266" t="s">
        <v>295</v>
      </c>
      <c r="BA6" s="266" t="s">
        <v>295</v>
      </c>
      <c r="BB6" s="266" t="s">
        <v>1</v>
      </c>
      <c r="BC6" s="266" t="s">
        <v>296</v>
      </c>
      <c r="BD6" s="266" t="s">
        <v>95</v>
      </c>
    </row>
    <row r="7" s="1" customFormat="1" ht="16.5" customHeight="1">
      <c r="B7" s="18"/>
      <c r="E7" s="151" t="str">
        <f>'Rekapitulace stavby'!K6</f>
        <v>,,Úprava projektové dokumentace na stavbu Modernizace silnice II/298 Býšť - hranice kraje, km 9,700</v>
      </c>
      <c r="F7" s="150"/>
      <c r="G7" s="150"/>
      <c r="H7" s="150"/>
      <c r="I7" s="144"/>
      <c r="L7" s="18"/>
      <c r="AZ7" s="266" t="s">
        <v>297</v>
      </c>
      <c r="BA7" s="266" t="s">
        <v>297</v>
      </c>
      <c r="BB7" s="266" t="s">
        <v>1</v>
      </c>
      <c r="BC7" s="266" t="s">
        <v>294</v>
      </c>
      <c r="BD7" s="266" t="s">
        <v>95</v>
      </c>
    </row>
    <row r="8" s="1" customFormat="1" ht="12" customHeight="1">
      <c r="B8" s="18"/>
      <c r="D8" s="150" t="s">
        <v>178</v>
      </c>
      <c r="I8" s="144"/>
      <c r="L8" s="18"/>
      <c r="AZ8" s="266" t="s">
        <v>298</v>
      </c>
      <c r="BA8" s="266" t="s">
        <v>298</v>
      </c>
      <c r="BB8" s="266" t="s">
        <v>1</v>
      </c>
      <c r="BC8" s="266" t="s">
        <v>296</v>
      </c>
      <c r="BD8" s="266" t="s">
        <v>95</v>
      </c>
    </row>
    <row r="9" s="2" customFormat="1" ht="16.5" customHeight="1">
      <c r="A9" s="36"/>
      <c r="B9" s="42"/>
      <c r="C9" s="36"/>
      <c r="D9" s="36"/>
      <c r="E9" s="151" t="s">
        <v>299</v>
      </c>
      <c r="F9" s="36"/>
      <c r="G9" s="36"/>
      <c r="H9" s="36"/>
      <c r="I9" s="152"/>
      <c r="J9" s="36"/>
      <c r="K9" s="36"/>
      <c r="L9" s="61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  <c r="AZ9" s="266" t="s">
        <v>300</v>
      </c>
      <c r="BA9" s="266" t="s">
        <v>300</v>
      </c>
      <c r="BB9" s="266" t="s">
        <v>1</v>
      </c>
      <c r="BC9" s="266" t="s">
        <v>301</v>
      </c>
      <c r="BD9" s="266" t="s">
        <v>95</v>
      </c>
    </row>
    <row r="10" s="2" customFormat="1" ht="12" customHeight="1">
      <c r="A10" s="36"/>
      <c r="B10" s="42"/>
      <c r="C10" s="36"/>
      <c r="D10" s="150" t="s">
        <v>302</v>
      </c>
      <c r="E10" s="36"/>
      <c r="F10" s="36"/>
      <c r="G10" s="36"/>
      <c r="H10" s="36"/>
      <c r="I10" s="152"/>
      <c r="J10" s="36"/>
      <c r="K10" s="36"/>
      <c r="L10" s="61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  <c r="AZ10" s="266" t="s">
        <v>303</v>
      </c>
      <c r="BA10" s="266" t="s">
        <v>303</v>
      </c>
      <c r="BB10" s="266" t="s">
        <v>1</v>
      </c>
      <c r="BC10" s="266" t="s">
        <v>304</v>
      </c>
      <c r="BD10" s="266" t="s">
        <v>95</v>
      </c>
    </row>
    <row r="11" s="2" customFormat="1" ht="16.5" customHeight="1">
      <c r="A11" s="36"/>
      <c r="B11" s="42"/>
      <c r="C11" s="36"/>
      <c r="D11" s="36"/>
      <c r="E11" s="153" t="s">
        <v>305</v>
      </c>
      <c r="F11" s="36"/>
      <c r="G11" s="36"/>
      <c r="H11" s="36"/>
      <c r="I11" s="152"/>
      <c r="J11" s="36"/>
      <c r="K11" s="36"/>
      <c r="L11" s="61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  <c r="AZ11" s="266" t="s">
        <v>306</v>
      </c>
      <c r="BA11" s="266" t="s">
        <v>306</v>
      </c>
      <c r="BB11" s="266" t="s">
        <v>1</v>
      </c>
      <c r="BC11" s="266" t="s">
        <v>307</v>
      </c>
      <c r="BD11" s="266" t="s">
        <v>95</v>
      </c>
    </row>
    <row r="12" s="2" customFormat="1">
      <c r="A12" s="36"/>
      <c r="B12" s="42"/>
      <c r="C12" s="36"/>
      <c r="D12" s="36"/>
      <c r="E12" s="36"/>
      <c r="F12" s="36"/>
      <c r="G12" s="36"/>
      <c r="H12" s="36"/>
      <c r="I12" s="152"/>
      <c r="J12" s="36"/>
      <c r="K12" s="36"/>
      <c r="L12" s="61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2" customHeight="1">
      <c r="A13" s="36"/>
      <c r="B13" s="42"/>
      <c r="C13" s="36"/>
      <c r="D13" s="150" t="s">
        <v>17</v>
      </c>
      <c r="E13" s="36"/>
      <c r="F13" s="139" t="s">
        <v>1</v>
      </c>
      <c r="G13" s="36"/>
      <c r="H13" s="36"/>
      <c r="I13" s="154" t="s">
        <v>18</v>
      </c>
      <c r="J13" s="139" t="s">
        <v>1</v>
      </c>
      <c r="K13" s="36"/>
      <c r="L13" s="61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50" t="s">
        <v>19</v>
      </c>
      <c r="E14" s="36"/>
      <c r="F14" s="139" t="s">
        <v>20</v>
      </c>
      <c r="G14" s="36"/>
      <c r="H14" s="36"/>
      <c r="I14" s="154" t="s">
        <v>21</v>
      </c>
      <c r="J14" s="155" t="str">
        <f>'Rekapitulace stavby'!AN8</f>
        <v>7. 11. 2019</v>
      </c>
      <c r="K14" s="36"/>
      <c r="L14" s="61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21.84" customHeight="1">
      <c r="A15" s="36"/>
      <c r="B15" s="42"/>
      <c r="C15" s="36"/>
      <c r="D15" s="156" t="s">
        <v>180</v>
      </c>
      <c r="E15" s="36"/>
      <c r="F15" s="157" t="s">
        <v>181</v>
      </c>
      <c r="G15" s="36"/>
      <c r="H15" s="36"/>
      <c r="I15" s="158" t="s">
        <v>182</v>
      </c>
      <c r="J15" s="157" t="s">
        <v>183</v>
      </c>
      <c r="K15" s="36"/>
      <c r="L15" s="61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12" customHeight="1">
      <c r="A16" s="36"/>
      <c r="B16" s="42"/>
      <c r="C16" s="36"/>
      <c r="D16" s="150" t="s">
        <v>23</v>
      </c>
      <c r="E16" s="36"/>
      <c r="F16" s="36"/>
      <c r="G16" s="36"/>
      <c r="H16" s="36"/>
      <c r="I16" s="154" t="s">
        <v>24</v>
      </c>
      <c r="J16" s="139" t="str">
        <f>IF('Rekapitulace stavby'!AN10="","",'Rekapitulace stavby'!AN10)</f>
        <v/>
      </c>
      <c r="K16" s="36"/>
      <c r="L16" s="61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8" customHeight="1">
      <c r="A17" s="36"/>
      <c r="B17" s="42"/>
      <c r="C17" s="36"/>
      <c r="D17" s="36"/>
      <c r="E17" s="139" t="str">
        <f>IF('Rekapitulace stavby'!E11="","",'Rekapitulace stavby'!E11)</f>
        <v xml:space="preserve"> </v>
      </c>
      <c r="F17" s="36"/>
      <c r="G17" s="36"/>
      <c r="H17" s="36"/>
      <c r="I17" s="154" t="s">
        <v>25</v>
      </c>
      <c r="J17" s="139" t="str">
        <f>IF('Rekapitulace stavby'!AN11="","",'Rekapitulace stavby'!AN11)</f>
        <v/>
      </c>
      <c r="K17" s="36"/>
      <c r="L17" s="61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6.96" customHeight="1">
      <c r="A18" s="36"/>
      <c r="B18" s="42"/>
      <c r="C18" s="36"/>
      <c r="D18" s="36"/>
      <c r="E18" s="36"/>
      <c r="F18" s="36"/>
      <c r="G18" s="36"/>
      <c r="H18" s="36"/>
      <c r="I18" s="152"/>
      <c r="J18" s="36"/>
      <c r="K18" s="36"/>
      <c r="L18" s="61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12" customHeight="1">
      <c r="A19" s="36"/>
      <c r="B19" s="42"/>
      <c r="C19" s="36"/>
      <c r="D19" s="150" t="s">
        <v>26</v>
      </c>
      <c r="E19" s="36"/>
      <c r="F19" s="36"/>
      <c r="G19" s="36"/>
      <c r="H19" s="36"/>
      <c r="I19" s="154" t="s">
        <v>24</v>
      </c>
      <c r="J19" s="31" t="str">
        <f>'Rekapitulace stavby'!AN13</f>
        <v>Vyplň údaj</v>
      </c>
      <c r="K19" s="36"/>
      <c r="L19" s="61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8" customHeight="1">
      <c r="A20" s="36"/>
      <c r="B20" s="42"/>
      <c r="C20" s="36"/>
      <c r="D20" s="36"/>
      <c r="E20" s="31" t="str">
        <f>'Rekapitulace stavby'!E14</f>
        <v>Vyplň údaj</v>
      </c>
      <c r="F20" s="139"/>
      <c r="G20" s="139"/>
      <c r="H20" s="139"/>
      <c r="I20" s="154" t="s">
        <v>25</v>
      </c>
      <c r="J20" s="31" t="str">
        <f>'Rekapitulace stavby'!AN14</f>
        <v>Vyplň údaj</v>
      </c>
      <c r="K20" s="36"/>
      <c r="L20" s="61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6.96" customHeight="1">
      <c r="A21" s="36"/>
      <c r="B21" s="42"/>
      <c r="C21" s="36"/>
      <c r="D21" s="36"/>
      <c r="E21" s="36"/>
      <c r="F21" s="36"/>
      <c r="G21" s="36"/>
      <c r="H21" s="36"/>
      <c r="I21" s="152"/>
      <c r="J21" s="36"/>
      <c r="K21" s="36"/>
      <c r="L21" s="61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12" customHeight="1">
      <c r="A22" s="36"/>
      <c r="B22" s="42"/>
      <c r="C22" s="36"/>
      <c r="D22" s="150" t="s">
        <v>28</v>
      </c>
      <c r="E22" s="36"/>
      <c r="F22" s="36"/>
      <c r="G22" s="36"/>
      <c r="H22" s="36"/>
      <c r="I22" s="154" t="s">
        <v>24</v>
      </c>
      <c r="J22" s="139" t="str">
        <f>IF('Rekapitulace stavby'!AN16="","",'Rekapitulace stavby'!AN16)</f>
        <v/>
      </c>
      <c r="K22" s="36"/>
      <c r="L22" s="61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8" customHeight="1">
      <c r="A23" s="36"/>
      <c r="B23" s="42"/>
      <c r="C23" s="36"/>
      <c r="D23" s="36"/>
      <c r="E23" s="139" t="str">
        <f>IF('Rekapitulace stavby'!E17="","",'Rekapitulace stavby'!E17)</f>
        <v xml:space="preserve"> </v>
      </c>
      <c r="F23" s="36"/>
      <c r="G23" s="36"/>
      <c r="H23" s="36"/>
      <c r="I23" s="154" t="s">
        <v>25</v>
      </c>
      <c r="J23" s="139" t="str">
        <f>IF('Rekapitulace stavby'!AN17="","",'Rekapitulace stavby'!AN17)</f>
        <v/>
      </c>
      <c r="K23" s="36"/>
      <c r="L23" s="61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6.96" customHeight="1">
      <c r="A24" s="36"/>
      <c r="B24" s="42"/>
      <c r="C24" s="36"/>
      <c r="D24" s="36"/>
      <c r="E24" s="36"/>
      <c r="F24" s="36"/>
      <c r="G24" s="36"/>
      <c r="H24" s="36"/>
      <c r="I24" s="152"/>
      <c r="J24" s="36"/>
      <c r="K24" s="36"/>
      <c r="L24" s="61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12" customHeight="1">
      <c r="A25" s="36"/>
      <c r="B25" s="42"/>
      <c r="C25" s="36"/>
      <c r="D25" s="150" t="s">
        <v>30</v>
      </c>
      <c r="E25" s="36"/>
      <c r="F25" s="36"/>
      <c r="G25" s="36"/>
      <c r="H25" s="36"/>
      <c r="I25" s="154" t="s">
        <v>24</v>
      </c>
      <c r="J25" s="139" t="str">
        <f>IF('Rekapitulace stavby'!AN19="","",'Rekapitulace stavby'!AN19)</f>
        <v/>
      </c>
      <c r="K25" s="36"/>
      <c r="L25" s="61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8" customHeight="1">
      <c r="A26" s="36"/>
      <c r="B26" s="42"/>
      <c r="C26" s="36"/>
      <c r="D26" s="36"/>
      <c r="E26" s="139" t="str">
        <f>IF('Rekapitulace stavby'!E20="","",'Rekapitulace stavby'!E20)</f>
        <v xml:space="preserve"> </v>
      </c>
      <c r="F26" s="36"/>
      <c r="G26" s="36"/>
      <c r="H26" s="36"/>
      <c r="I26" s="154" t="s">
        <v>25</v>
      </c>
      <c r="J26" s="139" t="str">
        <f>IF('Rekapitulace stavby'!AN20="","",'Rekapitulace stavby'!AN20)</f>
        <v/>
      </c>
      <c r="K26" s="36"/>
      <c r="L26" s="61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2" customFormat="1" ht="6.96" customHeight="1">
      <c r="A27" s="36"/>
      <c r="B27" s="42"/>
      <c r="C27" s="36"/>
      <c r="D27" s="36"/>
      <c r="E27" s="36"/>
      <c r="F27" s="36"/>
      <c r="G27" s="36"/>
      <c r="H27" s="36"/>
      <c r="I27" s="152"/>
      <c r="J27" s="36"/>
      <c r="K27" s="36"/>
      <c r="L27" s="61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s="2" customFormat="1" ht="12" customHeight="1">
      <c r="A28" s="36"/>
      <c r="B28" s="42"/>
      <c r="C28" s="36"/>
      <c r="D28" s="150" t="s">
        <v>31</v>
      </c>
      <c r="E28" s="36"/>
      <c r="F28" s="36"/>
      <c r="G28" s="36"/>
      <c r="H28" s="36"/>
      <c r="I28" s="152"/>
      <c r="J28" s="36"/>
      <c r="K28" s="36"/>
      <c r="L28" s="61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8" customFormat="1" ht="16.5" customHeight="1">
      <c r="A29" s="159"/>
      <c r="B29" s="160"/>
      <c r="C29" s="159"/>
      <c r="D29" s="159"/>
      <c r="E29" s="161" t="s">
        <v>1</v>
      </c>
      <c r="F29" s="161"/>
      <c r="G29" s="161"/>
      <c r="H29" s="161"/>
      <c r="I29" s="162"/>
      <c r="J29" s="159"/>
      <c r="K29" s="159"/>
      <c r="L29" s="163"/>
      <c r="S29" s="159"/>
      <c r="T29" s="159"/>
      <c r="U29" s="159"/>
      <c r="V29" s="159"/>
      <c r="W29" s="159"/>
      <c r="X29" s="159"/>
      <c r="Y29" s="159"/>
      <c r="Z29" s="159"/>
      <c r="AA29" s="159"/>
      <c r="AB29" s="159"/>
      <c r="AC29" s="159"/>
      <c r="AD29" s="159"/>
      <c r="AE29" s="159"/>
    </row>
    <row r="30" s="2" customFormat="1" ht="6.96" customHeight="1">
      <c r="A30" s="36"/>
      <c r="B30" s="42"/>
      <c r="C30" s="36"/>
      <c r="D30" s="36"/>
      <c r="E30" s="36"/>
      <c r="F30" s="36"/>
      <c r="G30" s="36"/>
      <c r="H30" s="36"/>
      <c r="I30" s="152"/>
      <c r="J30" s="36"/>
      <c r="K30" s="36"/>
      <c r="L30" s="61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64"/>
      <c r="E31" s="164"/>
      <c r="F31" s="164"/>
      <c r="G31" s="164"/>
      <c r="H31" s="164"/>
      <c r="I31" s="165"/>
      <c r="J31" s="164"/>
      <c r="K31" s="164"/>
      <c r="L31" s="61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25.44" customHeight="1">
      <c r="A32" s="36"/>
      <c r="B32" s="42"/>
      <c r="C32" s="36"/>
      <c r="D32" s="166" t="s">
        <v>32</v>
      </c>
      <c r="E32" s="36"/>
      <c r="F32" s="36"/>
      <c r="G32" s="36"/>
      <c r="H32" s="36"/>
      <c r="I32" s="152"/>
      <c r="J32" s="167">
        <f>ROUND(J123, 2)</f>
        <v>0</v>
      </c>
      <c r="K32" s="36"/>
      <c r="L32" s="61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6.96" customHeight="1">
      <c r="A33" s="36"/>
      <c r="B33" s="42"/>
      <c r="C33" s="36"/>
      <c r="D33" s="164"/>
      <c r="E33" s="164"/>
      <c r="F33" s="164"/>
      <c r="G33" s="164"/>
      <c r="H33" s="164"/>
      <c r="I33" s="165"/>
      <c r="J33" s="164"/>
      <c r="K33" s="164"/>
      <c r="L33" s="61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36"/>
      <c r="F34" s="168" t="s">
        <v>34</v>
      </c>
      <c r="G34" s="36"/>
      <c r="H34" s="36"/>
      <c r="I34" s="169" t="s">
        <v>33</v>
      </c>
      <c r="J34" s="168" t="s">
        <v>35</v>
      </c>
      <c r="K34" s="36"/>
      <c r="L34" s="61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="2" customFormat="1" ht="14.4" customHeight="1">
      <c r="A35" s="36"/>
      <c r="B35" s="42"/>
      <c r="C35" s="36"/>
      <c r="D35" s="170" t="s">
        <v>36</v>
      </c>
      <c r="E35" s="150" t="s">
        <v>37</v>
      </c>
      <c r="F35" s="171">
        <f>ROUND((SUM(BE123:BE218)),  2)</f>
        <v>0</v>
      </c>
      <c r="G35" s="36"/>
      <c r="H35" s="36"/>
      <c r="I35" s="172">
        <v>0.20999999999999999</v>
      </c>
      <c r="J35" s="171">
        <f>ROUND(((SUM(BE123:BE218))*I35),  2)</f>
        <v>0</v>
      </c>
      <c r="K35" s="36"/>
      <c r="L35" s="61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="2" customFormat="1" ht="14.4" customHeight="1">
      <c r="A36" s="36"/>
      <c r="B36" s="42"/>
      <c r="C36" s="36"/>
      <c r="D36" s="36"/>
      <c r="E36" s="150" t="s">
        <v>38</v>
      </c>
      <c r="F36" s="171">
        <f>ROUND((SUM(BF123:BF218)),  2)</f>
        <v>0</v>
      </c>
      <c r="G36" s="36"/>
      <c r="H36" s="36"/>
      <c r="I36" s="172">
        <v>0.14999999999999999</v>
      </c>
      <c r="J36" s="171">
        <f>ROUND(((SUM(BF123:BF218))*I36),  2)</f>
        <v>0</v>
      </c>
      <c r="K36" s="36"/>
      <c r="L36" s="61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50" t="s">
        <v>39</v>
      </c>
      <c r="F37" s="171">
        <f>ROUND((SUM(BG123:BG218)),  2)</f>
        <v>0</v>
      </c>
      <c r="G37" s="36"/>
      <c r="H37" s="36"/>
      <c r="I37" s="172">
        <v>0.20999999999999999</v>
      </c>
      <c r="J37" s="171">
        <f>0</f>
        <v>0</v>
      </c>
      <c r="K37" s="36"/>
      <c r="L37" s="61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hidden="1" s="2" customFormat="1" ht="14.4" customHeight="1">
      <c r="A38" s="36"/>
      <c r="B38" s="42"/>
      <c r="C38" s="36"/>
      <c r="D38" s="36"/>
      <c r="E38" s="150" t="s">
        <v>40</v>
      </c>
      <c r="F38" s="171">
        <f>ROUND((SUM(BH123:BH218)),  2)</f>
        <v>0</v>
      </c>
      <c r="G38" s="36"/>
      <c r="H38" s="36"/>
      <c r="I38" s="172">
        <v>0.14999999999999999</v>
      </c>
      <c r="J38" s="171">
        <f>0</f>
        <v>0</v>
      </c>
      <c r="K38" s="36"/>
      <c r="L38" s="61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hidden="1" s="2" customFormat="1" ht="14.4" customHeight="1">
      <c r="A39" s="36"/>
      <c r="B39" s="42"/>
      <c r="C39" s="36"/>
      <c r="D39" s="36"/>
      <c r="E39" s="150" t="s">
        <v>41</v>
      </c>
      <c r="F39" s="171">
        <f>ROUND((SUM(BI123:BI218)),  2)</f>
        <v>0</v>
      </c>
      <c r="G39" s="36"/>
      <c r="H39" s="36"/>
      <c r="I39" s="172">
        <v>0</v>
      </c>
      <c r="J39" s="171">
        <f>0</f>
        <v>0</v>
      </c>
      <c r="K39" s="36"/>
      <c r="L39" s="61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6.96" customHeight="1">
      <c r="A40" s="36"/>
      <c r="B40" s="42"/>
      <c r="C40" s="36"/>
      <c r="D40" s="36"/>
      <c r="E40" s="36"/>
      <c r="F40" s="36"/>
      <c r="G40" s="36"/>
      <c r="H40" s="36"/>
      <c r="I40" s="152"/>
      <c r="J40" s="36"/>
      <c r="K40" s="36"/>
      <c r="L40" s="61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2" customFormat="1" ht="25.44" customHeight="1">
      <c r="A41" s="36"/>
      <c r="B41" s="42"/>
      <c r="C41" s="173"/>
      <c r="D41" s="174" t="s">
        <v>42</v>
      </c>
      <c r="E41" s="175"/>
      <c r="F41" s="175"/>
      <c r="G41" s="176" t="s">
        <v>43</v>
      </c>
      <c r="H41" s="177" t="s">
        <v>44</v>
      </c>
      <c r="I41" s="178"/>
      <c r="J41" s="179">
        <f>SUM(J32:J39)</f>
        <v>0</v>
      </c>
      <c r="K41" s="180"/>
      <c r="L41" s="61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s="2" customFormat="1" ht="14.4" customHeight="1">
      <c r="A42" s="36"/>
      <c r="B42" s="42"/>
      <c r="C42" s="36"/>
      <c r="D42" s="36"/>
      <c r="E42" s="36"/>
      <c r="F42" s="36"/>
      <c r="G42" s="36"/>
      <c r="H42" s="36"/>
      <c r="I42" s="152"/>
      <c r="J42" s="36"/>
      <c r="K42" s="36"/>
      <c r="L42" s="61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3" s="1" customFormat="1" ht="14.4" customHeight="1">
      <c r="B43" s="18"/>
      <c r="I43" s="144"/>
      <c r="L43" s="18"/>
    </row>
    <row r="44" s="1" customFormat="1" ht="14.4" customHeight="1">
      <c r="B44" s="18"/>
      <c r="I44" s="144"/>
      <c r="L44" s="18"/>
    </row>
    <row r="45" s="1" customFormat="1" ht="14.4" customHeight="1">
      <c r="B45" s="18"/>
      <c r="I45" s="144"/>
      <c r="L45" s="18"/>
    </row>
    <row r="46" s="1" customFormat="1" ht="14.4" customHeight="1">
      <c r="B46" s="18"/>
      <c r="I46" s="144"/>
      <c r="L46" s="18"/>
    </row>
    <row r="47" s="1" customFormat="1" ht="14.4" customHeight="1">
      <c r="B47" s="18"/>
      <c r="I47" s="144"/>
      <c r="L47" s="18"/>
    </row>
    <row r="48" s="1" customFormat="1" ht="14.4" customHeight="1">
      <c r="B48" s="18"/>
      <c r="I48" s="144"/>
      <c r="L48" s="18"/>
    </row>
    <row r="49" s="2" customFormat="1" ht="14.4" customHeight="1">
      <c r="B49" s="61"/>
      <c r="D49" s="181" t="s">
        <v>45</v>
      </c>
      <c r="E49" s="182"/>
      <c r="F49" s="182"/>
      <c r="G49" s="181" t="s">
        <v>46</v>
      </c>
      <c r="H49" s="182"/>
      <c r="I49" s="183"/>
      <c r="J49" s="182"/>
      <c r="K49" s="182"/>
      <c r="L49" s="61"/>
    </row>
    <row r="50">
      <c r="B50" s="18"/>
      <c r="L50" s="18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 s="2" customFormat="1">
      <c r="A60" s="36"/>
      <c r="B60" s="42"/>
      <c r="C60" s="36"/>
      <c r="D60" s="184" t="s">
        <v>47</v>
      </c>
      <c r="E60" s="185"/>
      <c r="F60" s="186" t="s">
        <v>48</v>
      </c>
      <c r="G60" s="184" t="s">
        <v>47</v>
      </c>
      <c r="H60" s="185"/>
      <c r="I60" s="187"/>
      <c r="J60" s="188" t="s">
        <v>48</v>
      </c>
      <c r="K60" s="185"/>
      <c r="L60" s="61"/>
      <c r="S60" s="36"/>
      <c r="T60" s="36"/>
      <c r="U60" s="36"/>
      <c r="V60" s="36"/>
      <c r="W60" s="36"/>
      <c r="X60" s="36"/>
      <c r="Y60" s="36"/>
      <c r="Z60" s="36"/>
      <c r="AA60" s="36"/>
      <c r="AB60" s="36"/>
      <c r="AC60" s="36"/>
      <c r="AD60" s="36"/>
      <c r="AE60" s="36"/>
    </row>
    <row r="61">
      <c r="B61" s="18"/>
      <c r="L61" s="18"/>
    </row>
    <row r="62">
      <c r="B62" s="18"/>
      <c r="L62" s="18"/>
    </row>
    <row r="63">
      <c r="B63" s="18"/>
      <c r="L63" s="18"/>
    </row>
    <row r="64" s="2" customFormat="1">
      <c r="A64" s="36"/>
      <c r="B64" s="42"/>
      <c r="C64" s="36"/>
      <c r="D64" s="181" t="s">
        <v>49</v>
      </c>
      <c r="E64" s="189"/>
      <c r="F64" s="189"/>
      <c r="G64" s="181" t="s">
        <v>50</v>
      </c>
      <c r="H64" s="189"/>
      <c r="I64" s="190"/>
      <c r="J64" s="189"/>
      <c r="K64" s="189"/>
      <c r="L64" s="61"/>
      <c r="S64" s="36"/>
      <c r="T64" s="36"/>
      <c r="U64" s="36"/>
      <c r="V64" s="36"/>
      <c r="W64" s="36"/>
      <c r="X64" s="36"/>
      <c r="Y64" s="36"/>
      <c r="Z64" s="36"/>
      <c r="AA64" s="36"/>
      <c r="AB64" s="36"/>
      <c r="AC64" s="36"/>
      <c r="AD64" s="36"/>
      <c r="AE64" s="36"/>
    </row>
    <row r="65">
      <c r="B65" s="18"/>
      <c r="L65" s="18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 s="2" customFormat="1">
      <c r="A75" s="36"/>
      <c r="B75" s="42"/>
      <c r="C75" s="36"/>
      <c r="D75" s="184" t="s">
        <v>47</v>
      </c>
      <c r="E75" s="185"/>
      <c r="F75" s="186" t="s">
        <v>48</v>
      </c>
      <c r="G75" s="184" t="s">
        <v>47</v>
      </c>
      <c r="H75" s="185"/>
      <c r="I75" s="187"/>
      <c r="J75" s="188" t="s">
        <v>48</v>
      </c>
      <c r="K75" s="185"/>
      <c r="L75" s="61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="2" customFormat="1" ht="14.4" customHeight="1">
      <c r="A76" s="36"/>
      <c r="B76" s="191"/>
      <c r="C76" s="192"/>
      <c r="D76" s="192"/>
      <c r="E76" s="192"/>
      <c r="F76" s="192"/>
      <c r="G76" s="192"/>
      <c r="H76" s="192"/>
      <c r="I76" s="193"/>
      <c r="J76" s="192"/>
      <c r="K76" s="192"/>
      <c r="L76" s="61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80" s="2" customFormat="1" ht="6.96" customHeight="1">
      <c r="A80" s="36"/>
      <c r="B80" s="194"/>
      <c r="C80" s="195"/>
      <c r="D80" s="195"/>
      <c r="E80" s="195"/>
      <c r="F80" s="195"/>
      <c r="G80" s="195"/>
      <c r="H80" s="195"/>
      <c r="I80" s="196"/>
      <c r="J80" s="195"/>
      <c r="K80" s="195"/>
      <c r="L80" s="61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="2" customFormat="1" ht="24.96" customHeight="1">
      <c r="A81" s="36"/>
      <c r="B81" s="37"/>
      <c r="C81" s="21" t="s">
        <v>184</v>
      </c>
      <c r="D81" s="38"/>
      <c r="E81" s="38"/>
      <c r="F81" s="38"/>
      <c r="G81" s="38"/>
      <c r="H81" s="38"/>
      <c r="I81" s="152"/>
      <c r="J81" s="38"/>
      <c r="K81" s="38"/>
      <c r="L81" s="61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6.96" customHeight="1">
      <c r="A82" s="36"/>
      <c r="B82" s="37"/>
      <c r="C82" s="38"/>
      <c r="D82" s="38"/>
      <c r="E82" s="38"/>
      <c r="F82" s="38"/>
      <c r="G82" s="38"/>
      <c r="H82" s="38"/>
      <c r="I82" s="152"/>
      <c r="J82" s="38"/>
      <c r="K82" s="38"/>
      <c r="L82" s="61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12" customHeight="1">
      <c r="A83" s="36"/>
      <c r="B83" s="37"/>
      <c r="C83" s="30" t="s">
        <v>15</v>
      </c>
      <c r="D83" s="38"/>
      <c r="E83" s="38"/>
      <c r="F83" s="38"/>
      <c r="G83" s="38"/>
      <c r="H83" s="38"/>
      <c r="I83" s="152"/>
      <c r="J83" s="38"/>
      <c r="K83" s="38"/>
      <c r="L83" s="61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6.5" customHeight="1">
      <c r="A84" s="36"/>
      <c r="B84" s="37"/>
      <c r="C84" s="38"/>
      <c r="D84" s="38"/>
      <c r="E84" s="197" t="str">
        <f>E7</f>
        <v>,,Úprava projektové dokumentace na stavbu Modernizace silnice II/298 Býšť - hranice kraje, km 9,700</v>
      </c>
      <c r="F84" s="30"/>
      <c r="G84" s="30"/>
      <c r="H84" s="30"/>
      <c r="I84" s="152"/>
      <c r="J84" s="38"/>
      <c r="K84" s="38"/>
      <c r="L84" s="61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1" customFormat="1" ht="12" customHeight="1">
      <c r="B85" s="19"/>
      <c r="C85" s="30" t="s">
        <v>178</v>
      </c>
      <c r="D85" s="20"/>
      <c r="E85" s="20"/>
      <c r="F85" s="20"/>
      <c r="G85" s="20"/>
      <c r="H85" s="20"/>
      <c r="I85" s="144"/>
      <c r="J85" s="20"/>
      <c r="K85" s="20"/>
      <c r="L85" s="18"/>
    </row>
    <row r="86" s="2" customFormat="1" ht="16.5" customHeight="1">
      <c r="A86" s="36"/>
      <c r="B86" s="37"/>
      <c r="C86" s="38"/>
      <c r="D86" s="38"/>
      <c r="E86" s="197" t="s">
        <v>299</v>
      </c>
      <c r="F86" s="38"/>
      <c r="G86" s="38"/>
      <c r="H86" s="38"/>
      <c r="I86" s="152"/>
      <c r="J86" s="38"/>
      <c r="K86" s="38"/>
      <c r="L86" s="61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="2" customFormat="1" ht="12" customHeight="1">
      <c r="A87" s="36"/>
      <c r="B87" s="37"/>
      <c r="C87" s="30" t="s">
        <v>302</v>
      </c>
      <c r="D87" s="38"/>
      <c r="E87" s="38"/>
      <c r="F87" s="38"/>
      <c r="G87" s="38"/>
      <c r="H87" s="38"/>
      <c r="I87" s="152"/>
      <c r="J87" s="38"/>
      <c r="K87" s="38"/>
      <c r="L87" s="61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2" customFormat="1" ht="16.5" customHeight="1">
      <c r="A88" s="36"/>
      <c r="B88" s="37"/>
      <c r="C88" s="38"/>
      <c r="D88" s="38"/>
      <c r="E88" s="74" t="str">
        <f>E11</f>
        <v>SO 101.1 H - Modernizace silnice II/298 úsek 1 - způsobilé výdaje na hlavní aktivitu projektu</v>
      </c>
      <c r="F88" s="38"/>
      <c r="G88" s="38"/>
      <c r="H88" s="38"/>
      <c r="I88" s="152"/>
      <c r="J88" s="38"/>
      <c r="K88" s="38"/>
      <c r="L88" s="61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="2" customFormat="1" ht="6.96" customHeight="1">
      <c r="A89" s="36"/>
      <c r="B89" s="37"/>
      <c r="C89" s="38"/>
      <c r="D89" s="38"/>
      <c r="E89" s="38"/>
      <c r="F89" s="38"/>
      <c r="G89" s="38"/>
      <c r="H89" s="38"/>
      <c r="I89" s="152"/>
      <c r="J89" s="38"/>
      <c r="K89" s="38"/>
      <c r="L89" s="61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="2" customFormat="1" ht="12" customHeight="1">
      <c r="A90" s="36"/>
      <c r="B90" s="37"/>
      <c r="C90" s="30" t="s">
        <v>19</v>
      </c>
      <c r="D90" s="38"/>
      <c r="E90" s="38"/>
      <c r="F90" s="25" t="str">
        <f>F14</f>
        <v xml:space="preserve"> </v>
      </c>
      <c r="G90" s="38"/>
      <c r="H90" s="38"/>
      <c r="I90" s="154" t="s">
        <v>21</v>
      </c>
      <c r="J90" s="77" t="str">
        <f>IF(J14="","",J14)</f>
        <v>7. 11. 2019</v>
      </c>
      <c r="K90" s="38"/>
      <c r="L90" s="61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="2" customFormat="1" ht="6.96" customHeight="1">
      <c r="A91" s="36"/>
      <c r="B91" s="37"/>
      <c r="C91" s="38"/>
      <c r="D91" s="38"/>
      <c r="E91" s="38"/>
      <c r="F91" s="38"/>
      <c r="G91" s="38"/>
      <c r="H91" s="38"/>
      <c r="I91" s="152"/>
      <c r="J91" s="38"/>
      <c r="K91" s="38"/>
      <c r="L91" s="61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="2" customFormat="1" ht="15.15" customHeight="1">
      <c r="A92" s="36"/>
      <c r="B92" s="37"/>
      <c r="C92" s="30" t="s">
        <v>23</v>
      </c>
      <c r="D92" s="38"/>
      <c r="E92" s="38"/>
      <c r="F92" s="25" t="str">
        <f>E17</f>
        <v xml:space="preserve"> </v>
      </c>
      <c r="G92" s="38"/>
      <c r="H92" s="38"/>
      <c r="I92" s="154" t="s">
        <v>28</v>
      </c>
      <c r="J92" s="34" t="str">
        <f>E23</f>
        <v xml:space="preserve"> </v>
      </c>
      <c r="K92" s="38"/>
      <c r="L92" s="61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="2" customFormat="1" ht="15.15" customHeight="1">
      <c r="A93" s="36"/>
      <c r="B93" s="37"/>
      <c r="C93" s="30" t="s">
        <v>26</v>
      </c>
      <c r="D93" s="38"/>
      <c r="E93" s="38"/>
      <c r="F93" s="25" t="str">
        <f>IF(E20="","",E20)</f>
        <v>Vyplň údaj</v>
      </c>
      <c r="G93" s="38"/>
      <c r="H93" s="38"/>
      <c r="I93" s="154" t="s">
        <v>30</v>
      </c>
      <c r="J93" s="34" t="str">
        <f>E26</f>
        <v xml:space="preserve"> </v>
      </c>
      <c r="K93" s="38"/>
      <c r="L93" s="61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="2" customFormat="1" ht="10.32" customHeight="1">
      <c r="A94" s="36"/>
      <c r="B94" s="37"/>
      <c r="C94" s="38"/>
      <c r="D94" s="38"/>
      <c r="E94" s="38"/>
      <c r="F94" s="38"/>
      <c r="G94" s="38"/>
      <c r="H94" s="38"/>
      <c r="I94" s="152"/>
      <c r="J94" s="38"/>
      <c r="K94" s="38"/>
      <c r="L94" s="61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="2" customFormat="1" ht="29.28" customHeight="1">
      <c r="A95" s="36"/>
      <c r="B95" s="37"/>
      <c r="C95" s="198" t="s">
        <v>185</v>
      </c>
      <c r="D95" s="199"/>
      <c r="E95" s="199"/>
      <c r="F95" s="199"/>
      <c r="G95" s="199"/>
      <c r="H95" s="199"/>
      <c r="I95" s="200"/>
      <c r="J95" s="201" t="s">
        <v>186</v>
      </c>
      <c r="K95" s="199"/>
      <c r="L95" s="61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="2" customFormat="1" ht="10.32" customHeight="1">
      <c r="A96" s="36"/>
      <c r="B96" s="37"/>
      <c r="C96" s="38"/>
      <c r="D96" s="38"/>
      <c r="E96" s="38"/>
      <c r="F96" s="38"/>
      <c r="G96" s="38"/>
      <c r="H96" s="38"/>
      <c r="I96" s="152"/>
      <c r="J96" s="38"/>
      <c r="K96" s="38"/>
      <c r="L96" s="61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</row>
    <row r="97" s="2" customFormat="1" ht="22.8" customHeight="1">
      <c r="A97" s="36"/>
      <c r="B97" s="37"/>
      <c r="C97" s="202" t="s">
        <v>187</v>
      </c>
      <c r="D97" s="38"/>
      <c r="E97" s="38"/>
      <c r="F97" s="38"/>
      <c r="G97" s="38"/>
      <c r="H97" s="38"/>
      <c r="I97" s="152"/>
      <c r="J97" s="108">
        <f>J123</f>
        <v>0</v>
      </c>
      <c r="K97" s="38"/>
      <c r="L97" s="61"/>
      <c r="S97" s="36"/>
      <c r="T97" s="36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U97" s="15" t="s">
        <v>82</v>
      </c>
    </row>
    <row r="98" s="9" customFormat="1" ht="24.96" customHeight="1">
      <c r="A98" s="9"/>
      <c r="B98" s="203"/>
      <c r="C98" s="204"/>
      <c r="D98" s="205" t="s">
        <v>188</v>
      </c>
      <c r="E98" s="206"/>
      <c r="F98" s="206"/>
      <c r="G98" s="206"/>
      <c r="H98" s="206"/>
      <c r="I98" s="207"/>
      <c r="J98" s="208">
        <f>J124</f>
        <v>0</v>
      </c>
      <c r="K98" s="204"/>
      <c r="L98" s="209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9" customFormat="1" ht="24.96" customHeight="1">
      <c r="A99" s="9"/>
      <c r="B99" s="203"/>
      <c r="C99" s="204"/>
      <c r="D99" s="205" t="s">
        <v>253</v>
      </c>
      <c r="E99" s="206"/>
      <c r="F99" s="206"/>
      <c r="G99" s="206"/>
      <c r="H99" s="206"/>
      <c r="I99" s="207"/>
      <c r="J99" s="208">
        <f>J135</f>
        <v>0</v>
      </c>
      <c r="K99" s="204"/>
      <c r="L99" s="209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203"/>
      <c r="C100" s="204"/>
      <c r="D100" s="205" t="s">
        <v>308</v>
      </c>
      <c r="E100" s="206"/>
      <c r="F100" s="206"/>
      <c r="G100" s="206"/>
      <c r="H100" s="206"/>
      <c r="I100" s="207"/>
      <c r="J100" s="208">
        <f>J184</f>
        <v>0</v>
      </c>
      <c r="K100" s="204"/>
      <c r="L100" s="209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9" customFormat="1" ht="24.96" customHeight="1">
      <c r="A101" s="9"/>
      <c r="B101" s="203"/>
      <c r="C101" s="204"/>
      <c r="D101" s="205" t="s">
        <v>254</v>
      </c>
      <c r="E101" s="206"/>
      <c r="F101" s="206"/>
      <c r="G101" s="206"/>
      <c r="H101" s="206"/>
      <c r="I101" s="207"/>
      <c r="J101" s="208">
        <f>J212</f>
        <v>0</v>
      </c>
      <c r="K101" s="204"/>
      <c r="L101" s="209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2" customFormat="1" ht="21.84" customHeight="1">
      <c r="A102" s="36"/>
      <c r="B102" s="37"/>
      <c r="C102" s="38"/>
      <c r="D102" s="38"/>
      <c r="E102" s="38"/>
      <c r="F102" s="38"/>
      <c r="G102" s="38"/>
      <c r="H102" s="38"/>
      <c r="I102" s="152"/>
      <c r="J102" s="38"/>
      <c r="K102" s="38"/>
      <c r="L102" s="61"/>
      <c r="S102" s="36"/>
      <c r="T102" s="36"/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</row>
    <row r="103" s="2" customFormat="1" ht="6.96" customHeight="1">
      <c r="A103" s="36"/>
      <c r="B103" s="64"/>
      <c r="C103" s="65"/>
      <c r="D103" s="65"/>
      <c r="E103" s="65"/>
      <c r="F103" s="65"/>
      <c r="G103" s="65"/>
      <c r="H103" s="65"/>
      <c r="I103" s="193"/>
      <c r="J103" s="65"/>
      <c r="K103" s="65"/>
      <c r="L103" s="61"/>
      <c r="S103" s="36"/>
      <c r="T103" s="36"/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</row>
    <row r="107" s="2" customFormat="1" ht="6.96" customHeight="1">
      <c r="A107" s="36"/>
      <c r="B107" s="66"/>
      <c r="C107" s="67"/>
      <c r="D107" s="67"/>
      <c r="E107" s="67"/>
      <c r="F107" s="67"/>
      <c r="G107" s="67"/>
      <c r="H107" s="67"/>
      <c r="I107" s="196"/>
      <c r="J107" s="67"/>
      <c r="K107" s="67"/>
      <c r="L107" s="61"/>
      <c r="S107" s="36"/>
      <c r="T107" s="36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</row>
    <row r="108" s="2" customFormat="1" ht="24.96" customHeight="1">
      <c r="A108" s="36"/>
      <c r="B108" s="37"/>
      <c r="C108" s="21" t="s">
        <v>189</v>
      </c>
      <c r="D108" s="38"/>
      <c r="E108" s="38"/>
      <c r="F108" s="38"/>
      <c r="G108" s="38"/>
      <c r="H108" s="38"/>
      <c r="I108" s="152"/>
      <c r="J108" s="38"/>
      <c r="K108" s="38"/>
      <c r="L108" s="61"/>
      <c r="S108" s="36"/>
      <c r="T108" s="36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</row>
    <row r="109" s="2" customFormat="1" ht="6.96" customHeight="1">
      <c r="A109" s="36"/>
      <c r="B109" s="37"/>
      <c r="C109" s="38"/>
      <c r="D109" s="38"/>
      <c r="E109" s="38"/>
      <c r="F109" s="38"/>
      <c r="G109" s="38"/>
      <c r="H109" s="38"/>
      <c r="I109" s="152"/>
      <c r="J109" s="38"/>
      <c r="K109" s="38"/>
      <c r="L109" s="61"/>
      <c r="S109" s="36"/>
      <c r="T109" s="36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</row>
    <row r="110" s="2" customFormat="1" ht="12" customHeight="1">
      <c r="A110" s="36"/>
      <c r="B110" s="37"/>
      <c r="C110" s="30" t="s">
        <v>15</v>
      </c>
      <c r="D110" s="38"/>
      <c r="E110" s="38"/>
      <c r="F110" s="38"/>
      <c r="G110" s="38"/>
      <c r="H110" s="38"/>
      <c r="I110" s="152"/>
      <c r="J110" s="38"/>
      <c r="K110" s="38"/>
      <c r="L110" s="61"/>
      <c r="S110" s="36"/>
      <c r="T110" s="36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</row>
    <row r="111" s="2" customFormat="1" ht="16.5" customHeight="1">
      <c r="A111" s="36"/>
      <c r="B111" s="37"/>
      <c r="C111" s="38"/>
      <c r="D111" s="38"/>
      <c r="E111" s="197" t="str">
        <f>E7</f>
        <v>,,Úprava projektové dokumentace na stavbu Modernizace silnice II/298 Býšť - hranice kraje, km 9,700</v>
      </c>
      <c r="F111" s="30"/>
      <c r="G111" s="30"/>
      <c r="H111" s="30"/>
      <c r="I111" s="152"/>
      <c r="J111" s="38"/>
      <c r="K111" s="38"/>
      <c r="L111" s="61"/>
      <c r="S111" s="36"/>
      <c r="T111" s="36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</row>
    <row r="112" s="1" customFormat="1" ht="12" customHeight="1">
      <c r="B112" s="19"/>
      <c r="C112" s="30" t="s">
        <v>178</v>
      </c>
      <c r="D112" s="20"/>
      <c r="E112" s="20"/>
      <c r="F112" s="20"/>
      <c r="G112" s="20"/>
      <c r="H112" s="20"/>
      <c r="I112" s="144"/>
      <c r="J112" s="20"/>
      <c r="K112" s="20"/>
      <c r="L112" s="18"/>
    </row>
    <row r="113" s="2" customFormat="1" ht="16.5" customHeight="1">
      <c r="A113" s="36"/>
      <c r="B113" s="37"/>
      <c r="C113" s="38"/>
      <c r="D113" s="38"/>
      <c r="E113" s="197" t="s">
        <v>299</v>
      </c>
      <c r="F113" s="38"/>
      <c r="G113" s="38"/>
      <c r="H113" s="38"/>
      <c r="I113" s="152"/>
      <c r="J113" s="38"/>
      <c r="K113" s="38"/>
      <c r="L113" s="61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</row>
    <row r="114" s="2" customFormat="1" ht="12" customHeight="1">
      <c r="A114" s="36"/>
      <c r="B114" s="37"/>
      <c r="C114" s="30" t="s">
        <v>302</v>
      </c>
      <c r="D114" s="38"/>
      <c r="E114" s="38"/>
      <c r="F114" s="38"/>
      <c r="G114" s="38"/>
      <c r="H114" s="38"/>
      <c r="I114" s="152"/>
      <c r="J114" s="38"/>
      <c r="K114" s="38"/>
      <c r="L114" s="61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</row>
    <row r="115" s="2" customFormat="1" ht="16.5" customHeight="1">
      <c r="A115" s="36"/>
      <c r="B115" s="37"/>
      <c r="C115" s="38"/>
      <c r="D115" s="38"/>
      <c r="E115" s="74" t="str">
        <f>E11</f>
        <v>SO 101.1 H - Modernizace silnice II/298 úsek 1 - způsobilé výdaje na hlavní aktivitu projektu</v>
      </c>
      <c r="F115" s="38"/>
      <c r="G115" s="38"/>
      <c r="H115" s="38"/>
      <c r="I115" s="152"/>
      <c r="J115" s="38"/>
      <c r="K115" s="38"/>
      <c r="L115" s="61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</row>
    <row r="116" s="2" customFormat="1" ht="6.96" customHeight="1">
      <c r="A116" s="36"/>
      <c r="B116" s="37"/>
      <c r="C116" s="38"/>
      <c r="D116" s="38"/>
      <c r="E116" s="38"/>
      <c r="F116" s="38"/>
      <c r="G116" s="38"/>
      <c r="H116" s="38"/>
      <c r="I116" s="152"/>
      <c r="J116" s="38"/>
      <c r="K116" s="38"/>
      <c r="L116" s="61"/>
      <c r="S116" s="36"/>
      <c r="T116" s="36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</row>
    <row r="117" s="2" customFormat="1" ht="12" customHeight="1">
      <c r="A117" s="36"/>
      <c r="B117" s="37"/>
      <c r="C117" s="30" t="s">
        <v>19</v>
      </c>
      <c r="D117" s="38"/>
      <c r="E117" s="38"/>
      <c r="F117" s="25" t="str">
        <f>F14</f>
        <v xml:space="preserve"> </v>
      </c>
      <c r="G117" s="38"/>
      <c r="H117" s="38"/>
      <c r="I117" s="154" t="s">
        <v>21</v>
      </c>
      <c r="J117" s="77" t="str">
        <f>IF(J14="","",J14)</f>
        <v>7. 11. 2019</v>
      </c>
      <c r="K117" s="38"/>
      <c r="L117" s="61"/>
      <c r="S117" s="36"/>
      <c r="T117" s="36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</row>
    <row r="118" s="2" customFormat="1" ht="6.96" customHeight="1">
      <c r="A118" s="36"/>
      <c r="B118" s="37"/>
      <c r="C118" s="38"/>
      <c r="D118" s="38"/>
      <c r="E118" s="38"/>
      <c r="F118" s="38"/>
      <c r="G118" s="38"/>
      <c r="H118" s="38"/>
      <c r="I118" s="152"/>
      <c r="J118" s="38"/>
      <c r="K118" s="38"/>
      <c r="L118" s="61"/>
      <c r="S118" s="36"/>
      <c r="T118" s="36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</row>
    <row r="119" s="2" customFormat="1" ht="15.15" customHeight="1">
      <c r="A119" s="36"/>
      <c r="B119" s="37"/>
      <c r="C119" s="30" t="s">
        <v>23</v>
      </c>
      <c r="D119" s="38"/>
      <c r="E119" s="38"/>
      <c r="F119" s="25" t="str">
        <f>E17</f>
        <v xml:space="preserve"> </v>
      </c>
      <c r="G119" s="38"/>
      <c r="H119" s="38"/>
      <c r="I119" s="154" t="s">
        <v>28</v>
      </c>
      <c r="J119" s="34" t="str">
        <f>E23</f>
        <v xml:space="preserve"> </v>
      </c>
      <c r="K119" s="38"/>
      <c r="L119" s="61"/>
      <c r="S119" s="36"/>
      <c r="T119" s="36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</row>
    <row r="120" s="2" customFormat="1" ht="15.15" customHeight="1">
      <c r="A120" s="36"/>
      <c r="B120" s="37"/>
      <c r="C120" s="30" t="s">
        <v>26</v>
      </c>
      <c r="D120" s="38"/>
      <c r="E120" s="38"/>
      <c r="F120" s="25" t="str">
        <f>IF(E20="","",E20)</f>
        <v>Vyplň údaj</v>
      </c>
      <c r="G120" s="38"/>
      <c r="H120" s="38"/>
      <c r="I120" s="154" t="s">
        <v>30</v>
      </c>
      <c r="J120" s="34" t="str">
        <f>E26</f>
        <v xml:space="preserve"> </v>
      </c>
      <c r="K120" s="38"/>
      <c r="L120" s="61"/>
      <c r="S120" s="36"/>
      <c r="T120" s="36"/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</row>
    <row r="121" s="2" customFormat="1" ht="10.32" customHeight="1">
      <c r="A121" s="36"/>
      <c r="B121" s="37"/>
      <c r="C121" s="38"/>
      <c r="D121" s="38"/>
      <c r="E121" s="38"/>
      <c r="F121" s="38"/>
      <c r="G121" s="38"/>
      <c r="H121" s="38"/>
      <c r="I121" s="152"/>
      <c r="J121" s="38"/>
      <c r="K121" s="38"/>
      <c r="L121" s="61"/>
      <c r="S121" s="36"/>
      <c r="T121" s="36"/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</row>
    <row r="122" s="10" customFormat="1" ht="29.28" customHeight="1">
      <c r="A122" s="210"/>
      <c r="B122" s="211"/>
      <c r="C122" s="212" t="s">
        <v>190</v>
      </c>
      <c r="D122" s="213" t="s">
        <v>57</v>
      </c>
      <c r="E122" s="213" t="s">
        <v>53</v>
      </c>
      <c r="F122" s="213" t="s">
        <v>54</v>
      </c>
      <c r="G122" s="213" t="s">
        <v>191</v>
      </c>
      <c r="H122" s="213" t="s">
        <v>192</v>
      </c>
      <c r="I122" s="214" t="s">
        <v>193</v>
      </c>
      <c r="J122" s="213" t="s">
        <v>186</v>
      </c>
      <c r="K122" s="215" t="s">
        <v>194</v>
      </c>
      <c r="L122" s="216"/>
      <c r="M122" s="98" t="s">
        <v>1</v>
      </c>
      <c r="N122" s="99" t="s">
        <v>36</v>
      </c>
      <c r="O122" s="99" t="s">
        <v>195</v>
      </c>
      <c r="P122" s="99" t="s">
        <v>196</v>
      </c>
      <c r="Q122" s="99" t="s">
        <v>197</v>
      </c>
      <c r="R122" s="99" t="s">
        <v>198</v>
      </c>
      <c r="S122" s="99" t="s">
        <v>199</v>
      </c>
      <c r="T122" s="100" t="s">
        <v>200</v>
      </c>
      <c r="U122" s="210"/>
      <c r="V122" s="210"/>
      <c r="W122" s="210"/>
      <c r="X122" s="210"/>
      <c r="Y122" s="210"/>
      <c r="Z122" s="210"/>
      <c r="AA122" s="210"/>
      <c r="AB122" s="210"/>
      <c r="AC122" s="210"/>
      <c r="AD122" s="210"/>
      <c r="AE122" s="210"/>
    </row>
    <row r="123" s="2" customFormat="1" ht="22.8" customHeight="1">
      <c r="A123" s="36"/>
      <c r="B123" s="37"/>
      <c r="C123" s="105" t="s">
        <v>201</v>
      </c>
      <c r="D123" s="38"/>
      <c r="E123" s="38"/>
      <c r="F123" s="38"/>
      <c r="G123" s="38"/>
      <c r="H123" s="38"/>
      <c r="I123" s="152"/>
      <c r="J123" s="217">
        <f>BK123</f>
        <v>0</v>
      </c>
      <c r="K123" s="38"/>
      <c r="L123" s="42"/>
      <c r="M123" s="101"/>
      <c r="N123" s="218"/>
      <c r="O123" s="102"/>
      <c r="P123" s="219">
        <f>P124+P135+P184+P212</f>
        <v>0</v>
      </c>
      <c r="Q123" s="102"/>
      <c r="R123" s="219">
        <f>R124+R135+R184+R212</f>
        <v>0</v>
      </c>
      <c r="S123" s="102"/>
      <c r="T123" s="220">
        <f>T124+T135+T184+T212</f>
        <v>0</v>
      </c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T123" s="15" t="s">
        <v>71</v>
      </c>
      <c r="AU123" s="15" t="s">
        <v>82</v>
      </c>
      <c r="BK123" s="221">
        <f>BK124+BK135+BK184+BK212</f>
        <v>0</v>
      </c>
    </row>
    <row r="124" s="11" customFormat="1" ht="25.92" customHeight="1">
      <c r="A124" s="11"/>
      <c r="B124" s="222"/>
      <c r="C124" s="223"/>
      <c r="D124" s="224" t="s">
        <v>71</v>
      </c>
      <c r="E124" s="225" t="s">
        <v>72</v>
      </c>
      <c r="F124" s="225" t="s">
        <v>202</v>
      </c>
      <c r="G124" s="223"/>
      <c r="H124" s="223"/>
      <c r="I124" s="226"/>
      <c r="J124" s="227">
        <f>BK124</f>
        <v>0</v>
      </c>
      <c r="K124" s="223"/>
      <c r="L124" s="228"/>
      <c r="M124" s="229"/>
      <c r="N124" s="230"/>
      <c r="O124" s="230"/>
      <c r="P124" s="231">
        <f>SUM(P125:P134)</f>
        <v>0</v>
      </c>
      <c r="Q124" s="230"/>
      <c r="R124" s="231">
        <f>SUM(R125:R134)</f>
        <v>0</v>
      </c>
      <c r="S124" s="230"/>
      <c r="T124" s="232">
        <f>SUM(T125:T134)</f>
        <v>0</v>
      </c>
      <c r="U124" s="11"/>
      <c r="V124" s="11"/>
      <c r="W124" s="11"/>
      <c r="X124" s="11"/>
      <c r="Y124" s="11"/>
      <c r="Z124" s="11"/>
      <c r="AA124" s="11"/>
      <c r="AB124" s="11"/>
      <c r="AC124" s="11"/>
      <c r="AD124" s="11"/>
      <c r="AE124" s="11"/>
      <c r="AR124" s="233" t="s">
        <v>80</v>
      </c>
      <c r="AT124" s="234" t="s">
        <v>71</v>
      </c>
      <c r="AU124" s="234" t="s">
        <v>72</v>
      </c>
      <c r="AY124" s="233" t="s">
        <v>203</v>
      </c>
      <c r="BK124" s="235">
        <f>SUM(BK125:BK134)</f>
        <v>0</v>
      </c>
    </row>
    <row r="125" s="2" customFormat="1" ht="16.5" customHeight="1">
      <c r="A125" s="36"/>
      <c r="B125" s="37"/>
      <c r="C125" s="236" t="s">
        <v>80</v>
      </c>
      <c r="D125" s="236" t="s">
        <v>204</v>
      </c>
      <c r="E125" s="237" t="s">
        <v>309</v>
      </c>
      <c r="F125" s="238" t="s">
        <v>310</v>
      </c>
      <c r="G125" s="239" t="s">
        <v>311</v>
      </c>
      <c r="H125" s="240">
        <v>1484.9100000000001</v>
      </c>
      <c r="I125" s="241"/>
      <c r="J125" s="240">
        <f>ROUND(I125*H125,2)</f>
        <v>0</v>
      </c>
      <c r="K125" s="238" t="s">
        <v>208</v>
      </c>
      <c r="L125" s="42"/>
      <c r="M125" s="242" t="s">
        <v>1</v>
      </c>
      <c r="N125" s="243" t="s">
        <v>37</v>
      </c>
      <c r="O125" s="89"/>
      <c r="P125" s="244">
        <f>O125*H125</f>
        <v>0</v>
      </c>
      <c r="Q125" s="244">
        <v>0</v>
      </c>
      <c r="R125" s="244">
        <f>Q125*H125</f>
        <v>0</v>
      </c>
      <c r="S125" s="244">
        <v>0</v>
      </c>
      <c r="T125" s="245">
        <f>S125*H125</f>
        <v>0</v>
      </c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R125" s="246" t="s">
        <v>209</v>
      </c>
      <c r="AT125" s="246" t="s">
        <v>204</v>
      </c>
      <c r="AU125" s="246" t="s">
        <v>80</v>
      </c>
      <c r="AY125" s="15" t="s">
        <v>203</v>
      </c>
      <c r="BE125" s="247">
        <f>IF(N125="základní",J125,0)</f>
        <v>0</v>
      </c>
      <c r="BF125" s="247">
        <f>IF(N125="snížená",J125,0)</f>
        <v>0</v>
      </c>
      <c r="BG125" s="247">
        <f>IF(N125="zákl. přenesená",J125,0)</f>
        <v>0</v>
      </c>
      <c r="BH125" s="247">
        <f>IF(N125="sníž. přenesená",J125,0)</f>
        <v>0</v>
      </c>
      <c r="BI125" s="247">
        <f>IF(N125="nulová",J125,0)</f>
        <v>0</v>
      </c>
      <c r="BJ125" s="15" t="s">
        <v>80</v>
      </c>
      <c r="BK125" s="247">
        <f>ROUND(I125*H125,2)</f>
        <v>0</v>
      </c>
      <c r="BL125" s="15" t="s">
        <v>209</v>
      </c>
      <c r="BM125" s="246" t="s">
        <v>312</v>
      </c>
    </row>
    <row r="126" s="2" customFormat="1">
      <c r="A126" s="36"/>
      <c r="B126" s="37"/>
      <c r="C126" s="38"/>
      <c r="D126" s="248" t="s">
        <v>211</v>
      </c>
      <c r="E126" s="38"/>
      <c r="F126" s="249" t="s">
        <v>313</v>
      </c>
      <c r="G126" s="38"/>
      <c r="H126" s="38"/>
      <c r="I126" s="152"/>
      <c r="J126" s="38"/>
      <c r="K126" s="38"/>
      <c r="L126" s="42"/>
      <c r="M126" s="250"/>
      <c r="N126" s="251"/>
      <c r="O126" s="89"/>
      <c r="P126" s="89"/>
      <c r="Q126" s="89"/>
      <c r="R126" s="89"/>
      <c r="S126" s="89"/>
      <c r="T126" s="90"/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T126" s="15" t="s">
        <v>211</v>
      </c>
      <c r="AU126" s="15" t="s">
        <v>80</v>
      </c>
    </row>
    <row r="127" s="12" customFormat="1">
      <c r="A127" s="12"/>
      <c r="B127" s="252"/>
      <c r="C127" s="253"/>
      <c r="D127" s="248" t="s">
        <v>213</v>
      </c>
      <c r="E127" s="254" t="s">
        <v>226</v>
      </c>
      <c r="F127" s="255" t="s">
        <v>314</v>
      </c>
      <c r="G127" s="253"/>
      <c r="H127" s="256">
        <v>420.5</v>
      </c>
      <c r="I127" s="257"/>
      <c r="J127" s="253"/>
      <c r="K127" s="253"/>
      <c r="L127" s="258"/>
      <c r="M127" s="259"/>
      <c r="N127" s="260"/>
      <c r="O127" s="260"/>
      <c r="P127" s="260"/>
      <c r="Q127" s="260"/>
      <c r="R127" s="260"/>
      <c r="S127" s="260"/>
      <c r="T127" s="261"/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T127" s="262" t="s">
        <v>213</v>
      </c>
      <c r="AU127" s="262" t="s">
        <v>80</v>
      </c>
      <c r="AV127" s="12" t="s">
        <v>95</v>
      </c>
      <c r="AW127" s="12" t="s">
        <v>29</v>
      </c>
      <c r="AX127" s="12" t="s">
        <v>72</v>
      </c>
      <c r="AY127" s="262" t="s">
        <v>203</v>
      </c>
    </row>
    <row r="128" s="12" customFormat="1">
      <c r="A128" s="12"/>
      <c r="B128" s="252"/>
      <c r="C128" s="253"/>
      <c r="D128" s="248" t="s">
        <v>213</v>
      </c>
      <c r="E128" s="254" t="s">
        <v>287</v>
      </c>
      <c r="F128" s="255" t="s">
        <v>315</v>
      </c>
      <c r="G128" s="253"/>
      <c r="H128" s="256">
        <v>806.30999999999995</v>
      </c>
      <c r="I128" s="257"/>
      <c r="J128" s="253"/>
      <c r="K128" s="253"/>
      <c r="L128" s="258"/>
      <c r="M128" s="259"/>
      <c r="N128" s="260"/>
      <c r="O128" s="260"/>
      <c r="P128" s="260"/>
      <c r="Q128" s="260"/>
      <c r="R128" s="260"/>
      <c r="S128" s="260"/>
      <c r="T128" s="261"/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T128" s="262" t="s">
        <v>213</v>
      </c>
      <c r="AU128" s="262" t="s">
        <v>80</v>
      </c>
      <c r="AV128" s="12" t="s">
        <v>95</v>
      </c>
      <c r="AW128" s="12" t="s">
        <v>29</v>
      </c>
      <c r="AX128" s="12" t="s">
        <v>72</v>
      </c>
      <c r="AY128" s="262" t="s">
        <v>203</v>
      </c>
    </row>
    <row r="129" s="12" customFormat="1">
      <c r="A129" s="12"/>
      <c r="B129" s="252"/>
      <c r="C129" s="253"/>
      <c r="D129" s="248" t="s">
        <v>213</v>
      </c>
      <c r="E129" s="254" t="s">
        <v>289</v>
      </c>
      <c r="F129" s="255" t="s">
        <v>316</v>
      </c>
      <c r="G129" s="253"/>
      <c r="H129" s="256">
        <v>258.10000000000002</v>
      </c>
      <c r="I129" s="257"/>
      <c r="J129" s="253"/>
      <c r="K129" s="253"/>
      <c r="L129" s="258"/>
      <c r="M129" s="259"/>
      <c r="N129" s="260"/>
      <c r="O129" s="260"/>
      <c r="P129" s="260"/>
      <c r="Q129" s="260"/>
      <c r="R129" s="260"/>
      <c r="S129" s="260"/>
      <c r="T129" s="261"/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T129" s="262" t="s">
        <v>213</v>
      </c>
      <c r="AU129" s="262" t="s">
        <v>80</v>
      </c>
      <c r="AV129" s="12" t="s">
        <v>95</v>
      </c>
      <c r="AW129" s="12" t="s">
        <v>29</v>
      </c>
      <c r="AX129" s="12" t="s">
        <v>72</v>
      </c>
      <c r="AY129" s="262" t="s">
        <v>203</v>
      </c>
    </row>
    <row r="130" s="12" customFormat="1">
      <c r="A130" s="12"/>
      <c r="B130" s="252"/>
      <c r="C130" s="253"/>
      <c r="D130" s="248" t="s">
        <v>213</v>
      </c>
      <c r="E130" s="254" t="s">
        <v>317</v>
      </c>
      <c r="F130" s="255" t="s">
        <v>318</v>
      </c>
      <c r="G130" s="253"/>
      <c r="H130" s="256">
        <v>1484.9100000000001</v>
      </c>
      <c r="I130" s="257"/>
      <c r="J130" s="253"/>
      <c r="K130" s="253"/>
      <c r="L130" s="258"/>
      <c r="M130" s="259"/>
      <c r="N130" s="260"/>
      <c r="O130" s="260"/>
      <c r="P130" s="260"/>
      <c r="Q130" s="260"/>
      <c r="R130" s="260"/>
      <c r="S130" s="260"/>
      <c r="T130" s="261"/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T130" s="262" t="s">
        <v>213</v>
      </c>
      <c r="AU130" s="262" t="s">
        <v>80</v>
      </c>
      <c r="AV130" s="12" t="s">
        <v>95</v>
      </c>
      <c r="AW130" s="12" t="s">
        <v>29</v>
      </c>
      <c r="AX130" s="12" t="s">
        <v>80</v>
      </c>
      <c r="AY130" s="262" t="s">
        <v>203</v>
      </c>
    </row>
    <row r="131" s="2" customFormat="1" ht="16.5" customHeight="1">
      <c r="A131" s="36"/>
      <c r="B131" s="37"/>
      <c r="C131" s="236" t="s">
        <v>95</v>
      </c>
      <c r="D131" s="236" t="s">
        <v>204</v>
      </c>
      <c r="E131" s="237" t="s">
        <v>319</v>
      </c>
      <c r="F131" s="238" t="s">
        <v>310</v>
      </c>
      <c r="G131" s="239" t="s">
        <v>311</v>
      </c>
      <c r="H131" s="240">
        <v>18.370000000000001</v>
      </c>
      <c r="I131" s="241"/>
      <c r="J131" s="240">
        <f>ROUND(I131*H131,2)</f>
        <v>0</v>
      </c>
      <c r="K131" s="238" t="s">
        <v>208</v>
      </c>
      <c r="L131" s="42"/>
      <c r="M131" s="242" t="s">
        <v>1</v>
      </c>
      <c r="N131" s="243" t="s">
        <v>37</v>
      </c>
      <c r="O131" s="89"/>
      <c r="P131" s="244">
        <f>O131*H131</f>
        <v>0</v>
      </c>
      <c r="Q131" s="244">
        <v>0</v>
      </c>
      <c r="R131" s="244">
        <f>Q131*H131</f>
        <v>0</v>
      </c>
      <c r="S131" s="244">
        <v>0</v>
      </c>
      <c r="T131" s="245">
        <f>S131*H131</f>
        <v>0</v>
      </c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R131" s="246" t="s">
        <v>209</v>
      </c>
      <c r="AT131" s="246" t="s">
        <v>204</v>
      </c>
      <c r="AU131" s="246" t="s">
        <v>80</v>
      </c>
      <c r="AY131" s="15" t="s">
        <v>203</v>
      </c>
      <c r="BE131" s="247">
        <f>IF(N131="základní",J131,0)</f>
        <v>0</v>
      </c>
      <c r="BF131" s="247">
        <f>IF(N131="snížená",J131,0)</f>
        <v>0</v>
      </c>
      <c r="BG131" s="247">
        <f>IF(N131="zákl. přenesená",J131,0)</f>
        <v>0</v>
      </c>
      <c r="BH131" s="247">
        <f>IF(N131="sníž. přenesená",J131,0)</f>
        <v>0</v>
      </c>
      <c r="BI131" s="247">
        <f>IF(N131="nulová",J131,0)</f>
        <v>0</v>
      </c>
      <c r="BJ131" s="15" t="s">
        <v>80</v>
      </c>
      <c r="BK131" s="247">
        <f>ROUND(I131*H131,2)</f>
        <v>0</v>
      </c>
      <c r="BL131" s="15" t="s">
        <v>209</v>
      </c>
      <c r="BM131" s="246" t="s">
        <v>320</v>
      </c>
    </row>
    <row r="132" s="2" customFormat="1">
      <c r="A132" s="36"/>
      <c r="B132" s="37"/>
      <c r="C132" s="38"/>
      <c r="D132" s="248" t="s">
        <v>211</v>
      </c>
      <c r="E132" s="38"/>
      <c r="F132" s="249" t="s">
        <v>313</v>
      </c>
      <c r="G132" s="38"/>
      <c r="H132" s="38"/>
      <c r="I132" s="152"/>
      <c r="J132" s="38"/>
      <c r="K132" s="38"/>
      <c r="L132" s="42"/>
      <c r="M132" s="250"/>
      <c r="N132" s="251"/>
      <c r="O132" s="89"/>
      <c r="P132" s="89"/>
      <c r="Q132" s="89"/>
      <c r="R132" s="89"/>
      <c r="S132" s="89"/>
      <c r="T132" s="90"/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T132" s="15" t="s">
        <v>211</v>
      </c>
      <c r="AU132" s="15" t="s">
        <v>80</v>
      </c>
    </row>
    <row r="133" s="13" customFormat="1">
      <c r="A133" s="13"/>
      <c r="B133" s="267"/>
      <c r="C133" s="268"/>
      <c r="D133" s="248" t="s">
        <v>213</v>
      </c>
      <c r="E133" s="269" t="s">
        <v>1</v>
      </c>
      <c r="F133" s="270" t="s">
        <v>321</v>
      </c>
      <c r="G133" s="268"/>
      <c r="H133" s="269" t="s">
        <v>1</v>
      </c>
      <c r="I133" s="271"/>
      <c r="J133" s="268"/>
      <c r="K133" s="268"/>
      <c r="L133" s="272"/>
      <c r="M133" s="273"/>
      <c r="N133" s="274"/>
      <c r="O133" s="274"/>
      <c r="P133" s="274"/>
      <c r="Q133" s="274"/>
      <c r="R133" s="274"/>
      <c r="S133" s="274"/>
      <c r="T133" s="275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76" t="s">
        <v>213</v>
      </c>
      <c r="AU133" s="276" t="s">
        <v>80</v>
      </c>
      <c r="AV133" s="13" t="s">
        <v>80</v>
      </c>
      <c r="AW133" s="13" t="s">
        <v>29</v>
      </c>
      <c r="AX133" s="13" t="s">
        <v>72</v>
      </c>
      <c r="AY133" s="276" t="s">
        <v>203</v>
      </c>
    </row>
    <row r="134" s="12" customFormat="1">
      <c r="A134" s="12"/>
      <c r="B134" s="252"/>
      <c r="C134" s="253"/>
      <c r="D134" s="248" t="s">
        <v>213</v>
      </c>
      <c r="E134" s="254" t="s">
        <v>231</v>
      </c>
      <c r="F134" s="255" t="s">
        <v>322</v>
      </c>
      <c r="G134" s="253"/>
      <c r="H134" s="256">
        <v>18.370000000000001</v>
      </c>
      <c r="I134" s="257"/>
      <c r="J134" s="253"/>
      <c r="K134" s="253"/>
      <c r="L134" s="258"/>
      <c r="M134" s="259"/>
      <c r="N134" s="260"/>
      <c r="O134" s="260"/>
      <c r="P134" s="260"/>
      <c r="Q134" s="260"/>
      <c r="R134" s="260"/>
      <c r="S134" s="260"/>
      <c r="T134" s="261"/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T134" s="262" t="s">
        <v>213</v>
      </c>
      <c r="AU134" s="262" t="s">
        <v>80</v>
      </c>
      <c r="AV134" s="12" t="s">
        <v>95</v>
      </c>
      <c r="AW134" s="12" t="s">
        <v>29</v>
      </c>
      <c r="AX134" s="12" t="s">
        <v>80</v>
      </c>
      <c r="AY134" s="262" t="s">
        <v>203</v>
      </c>
    </row>
    <row r="135" s="11" customFormat="1" ht="25.92" customHeight="1">
      <c r="A135" s="11"/>
      <c r="B135" s="222"/>
      <c r="C135" s="223"/>
      <c r="D135" s="224" t="s">
        <v>71</v>
      </c>
      <c r="E135" s="225" t="s">
        <v>80</v>
      </c>
      <c r="F135" s="225" t="s">
        <v>264</v>
      </c>
      <c r="G135" s="223"/>
      <c r="H135" s="223"/>
      <c r="I135" s="226"/>
      <c r="J135" s="227">
        <f>BK135</f>
        <v>0</v>
      </c>
      <c r="K135" s="223"/>
      <c r="L135" s="228"/>
      <c r="M135" s="229"/>
      <c r="N135" s="230"/>
      <c r="O135" s="230"/>
      <c r="P135" s="231">
        <f>SUM(P136:P183)</f>
        <v>0</v>
      </c>
      <c r="Q135" s="230"/>
      <c r="R135" s="231">
        <f>SUM(R136:R183)</f>
        <v>0</v>
      </c>
      <c r="S135" s="230"/>
      <c r="T135" s="232">
        <f>SUM(T136:T183)</f>
        <v>0</v>
      </c>
      <c r="U135" s="11"/>
      <c r="V135" s="11"/>
      <c r="W135" s="11"/>
      <c r="X135" s="11"/>
      <c r="Y135" s="11"/>
      <c r="Z135" s="11"/>
      <c r="AA135" s="11"/>
      <c r="AB135" s="11"/>
      <c r="AC135" s="11"/>
      <c r="AD135" s="11"/>
      <c r="AE135" s="11"/>
      <c r="AR135" s="233" t="s">
        <v>80</v>
      </c>
      <c r="AT135" s="234" t="s">
        <v>71</v>
      </c>
      <c r="AU135" s="234" t="s">
        <v>72</v>
      </c>
      <c r="AY135" s="233" t="s">
        <v>203</v>
      </c>
      <c r="BK135" s="235">
        <f>SUM(BK136:BK183)</f>
        <v>0</v>
      </c>
    </row>
    <row r="136" s="2" customFormat="1" ht="16.5" customHeight="1">
      <c r="A136" s="36"/>
      <c r="B136" s="37"/>
      <c r="C136" s="236" t="s">
        <v>221</v>
      </c>
      <c r="D136" s="236" t="s">
        <v>204</v>
      </c>
      <c r="E136" s="237" t="s">
        <v>323</v>
      </c>
      <c r="F136" s="238" t="s">
        <v>324</v>
      </c>
      <c r="G136" s="239" t="s">
        <v>325</v>
      </c>
      <c r="H136" s="240">
        <v>408.25</v>
      </c>
      <c r="I136" s="241"/>
      <c r="J136" s="240">
        <f>ROUND(I136*H136,2)</f>
        <v>0</v>
      </c>
      <c r="K136" s="238" t="s">
        <v>208</v>
      </c>
      <c r="L136" s="42"/>
      <c r="M136" s="242" t="s">
        <v>1</v>
      </c>
      <c r="N136" s="243" t="s">
        <v>37</v>
      </c>
      <c r="O136" s="89"/>
      <c r="P136" s="244">
        <f>O136*H136</f>
        <v>0</v>
      </c>
      <c r="Q136" s="244">
        <v>0</v>
      </c>
      <c r="R136" s="244">
        <f>Q136*H136</f>
        <v>0</v>
      </c>
      <c r="S136" s="244">
        <v>0</v>
      </c>
      <c r="T136" s="245">
        <f>S136*H136</f>
        <v>0</v>
      </c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R136" s="246" t="s">
        <v>209</v>
      </c>
      <c r="AT136" s="246" t="s">
        <v>204</v>
      </c>
      <c r="AU136" s="246" t="s">
        <v>80</v>
      </c>
      <c r="AY136" s="15" t="s">
        <v>203</v>
      </c>
      <c r="BE136" s="247">
        <f>IF(N136="základní",J136,0)</f>
        <v>0</v>
      </c>
      <c r="BF136" s="247">
        <f>IF(N136="snížená",J136,0)</f>
        <v>0</v>
      </c>
      <c r="BG136" s="247">
        <f>IF(N136="zákl. přenesená",J136,0)</f>
        <v>0</v>
      </c>
      <c r="BH136" s="247">
        <f>IF(N136="sníž. přenesená",J136,0)</f>
        <v>0</v>
      </c>
      <c r="BI136" s="247">
        <f>IF(N136="nulová",J136,0)</f>
        <v>0</v>
      </c>
      <c r="BJ136" s="15" t="s">
        <v>80</v>
      </c>
      <c r="BK136" s="247">
        <f>ROUND(I136*H136,2)</f>
        <v>0</v>
      </c>
      <c r="BL136" s="15" t="s">
        <v>209</v>
      </c>
      <c r="BM136" s="246" t="s">
        <v>326</v>
      </c>
    </row>
    <row r="137" s="2" customFormat="1">
      <c r="A137" s="36"/>
      <c r="B137" s="37"/>
      <c r="C137" s="38"/>
      <c r="D137" s="248" t="s">
        <v>211</v>
      </c>
      <c r="E137" s="38"/>
      <c r="F137" s="249" t="s">
        <v>327</v>
      </c>
      <c r="G137" s="38"/>
      <c r="H137" s="38"/>
      <c r="I137" s="152"/>
      <c r="J137" s="38"/>
      <c r="K137" s="38"/>
      <c r="L137" s="42"/>
      <c r="M137" s="250"/>
      <c r="N137" s="251"/>
      <c r="O137" s="89"/>
      <c r="P137" s="89"/>
      <c r="Q137" s="89"/>
      <c r="R137" s="89"/>
      <c r="S137" s="89"/>
      <c r="T137" s="90"/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T137" s="15" t="s">
        <v>211</v>
      </c>
      <c r="AU137" s="15" t="s">
        <v>80</v>
      </c>
    </row>
    <row r="138" s="12" customFormat="1">
      <c r="A138" s="12"/>
      <c r="B138" s="252"/>
      <c r="C138" s="253"/>
      <c r="D138" s="248" t="s">
        <v>213</v>
      </c>
      <c r="E138" s="254" t="s">
        <v>328</v>
      </c>
      <c r="F138" s="255" t="s">
        <v>329</v>
      </c>
      <c r="G138" s="253"/>
      <c r="H138" s="256">
        <v>408.25</v>
      </c>
      <c r="I138" s="257"/>
      <c r="J138" s="253"/>
      <c r="K138" s="253"/>
      <c r="L138" s="258"/>
      <c r="M138" s="259"/>
      <c r="N138" s="260"/>
      <c r="O138" s="260"/>
      <c r="P138" s="260"/>
      <c r="Q138" s="260"/>
      <c r="R138" s="260"/>
      <c r="S138" s="260"/>
      <c r="T138" s="261"/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T138" s="262" t="s">
        <v>213</v>
      </c>
      <c r="AU138" s="262" t="s">
        <v>80</v>
      </c>
      <c r="AV138" s="12" t="s">
        <v>95</v>
      </c>
      <c r="AW138" s="12" t="s">
        <v>29</v>
      </c>
      <c r="AX138" s="12" t="s">
        <v>80</v>
      </c>
      <c r="AY138" s="262" t="s">
        <v>203</v>
      </c>
    </row>
    <row r="139" s="2" customFormat="1" ht="24" customHeight="1">
      <c r="A139" s="36"/>
      <c r="B139" s="37"/>
      <c r="C139" s="236" t="s">
        <v>209</v>
      </c>
      <c r="D139" s="236" t="s">
        <v>204</v>
      </c>
      <c r="E139" s="237" t="s">
        <v>330</v>
      </c>
      <c r="F139" s="238" t="s">
        <v>331</v>
      </c>
      <c r="G139" s="239" t="s">
        <v>311</v>
      </c>
      <c r="H139" s="240">
        <v>1080.31</v>
      </c>
      <c r="I139" s="241"/>
      <c r="J139" s="240">
        <f>ROUND(I139*H139,2)</f>
        <v>0</v>
      </c>
      <c r="K139" s="238" t="s">
        <v>208</v>
      </c>
      <c r="L139" s="42"/>
      <c r="M139" s="242" t="s">
        <v>1</v>
      </c>
      <c r="N139" s="243" t="s">
        <v>37</v>
      </c>
      <c r="O139" s="89"/>
      <c r="P139" s="244">
        <f>O139*H139</f>
        <v>0</v>
      </c>
      <c r="Q139" s="244">
        <v>0</v>
      </c>
      <c r="R139" s="244">
        <f>Q139*H139</f>
        <v>0</v>
      </c>
      <c r="S139" s="244">
        <v>0</v>
      </c>
      <c r="T139" s="245">
        <f>S139*H139</f>
        <v>0</v>
      </c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R139" s="246" t="s">
        <v>209</v>
      </c>
      <c r="AT139" s="246" t="s">
        <v>204</v>
      </c>
      <c r="AU139" s="246" t="s">
        <v>80</v>
      </c>
      <c r="AY139" s="15" t="s">
        <v>203</v>
      </c>
      <c r="BE139" s="247">
        <f>IF(N139="základní",J139,0)</f>
        <v>0</v>
      </c>
      <c r="BF139" s="247">
        <f>IF(N139="snížená",J139,0)</f>
        <v>0</v>
      </c>
      <c r="BG139" s="247">
        <f>IF(N139="zákl. přenesená",J139,0)</f>
        <v>0</v>
      </c>
      <c r="BH139" s="247">
        <f>IF(N139="sníž. přenesená",J139,0)</f>
        <v>0</v>
      </c>
      <c r="BI139" s="247">
        <f>IF(N139="nulová",J139,0)</f>
        <v>0</v>
      </c>
      <c r="BJ139" s="15" t="s">
        <v>80</v>
      </c>
      <c r="BK139" s="247">
        <f>ROUND(I139*H139,2)</f>
        <v>0</v>
      </c>
      <c r="BL139" s="15" t="s">
        <v>209</v>
      </c>
      <c r="BM139" s="246" t="s">
        <v>332</v>
      </c>
    </row>
    <row r="140" s="2" customFormat="1">
      <c r="A140" s="36"/>
      <c r="B140" s="37"/>
      <c r="C140" s="38"/>
      <c r="D140" s="248" t="s">
        <v>211</v>
      </c>
      <c r="E140" s="38"/>
      <c r="F140" s="249" t="s">
        <v>327</v>
      </c>
      <c r="G140" s="38"/>
      <c r="H140" s="38"/>
      <c r="I140" s="152"/>
      <c r="J140" s="38"/>
      <c r="K140" s="38"/>
      <c r="L140" s="42"/>
      <c r="M140" s="250"/>
      <c r="N140" s="251"/>
      <c r="O140" s="89"/>
      <c r="P140" s="89"/>
      <c r="Q140" s="89"/>
      <c r="R140" s="89"/>
      <c r="S140" s="89"/>
      <c r="T140" s="90"/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T140" s="15" t="s">
        <v>211</v>
      </c>
      <c r="AU140" s="15" t="s">
        <v>80</v>
      </c>
    </row>
    <row r="141" s="12" customFormat="1">
      <c r="A141" s="12"/>
      <c r="B141" s="252"/>
      <c r="C141" s="253"/>
      <c r="D141" s="248" t="s">
        <v>213</v>
      </c>
      <c r="E141" s="254" t="s">
        <v>333</v>
      </c>
      <c r="F141" s="255" t="s">
        <v>334</v>
      </c>
      <c r="G141" s="253"/>
      <c r="H141" s="256">
        <v>1080.31</v>
      </c>
      <c r="I141" s="257"/>
      <c r="J141" s="253"/>
      <c r="K141" s="253"/>
      <c r="L141" s="258"/>
      <c r="M141" s="259"/>
      <c r="N141" s="260"/>
      <c r="O141" s="260"/>
      <c r="P141" s="260"/>
      <c r="Q141" s="260"/>
      <c r="R141" s="260"/>
      <c r="S141" s="260"/>
      <c r="T141" s="261"/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T141" s="262" t="s">
        <v>213</v>
      </c>
      <c r="AU141" s="262" t="s">
        <v>80</v>
      </c>
      <c r="AV141" s="12" t="s">
        <v>95</v>
      </c>
      <c r="AW141" s="12" t="s">
        <v>29</v>
      </c>
      <c r="AX141" s="12" t="s">
        <v>80</v>
      </c>
      <c r="AY141" s="262" t="s">
        <v>203</v>
      </c>
    </row>
    <row r="142" s="2" customFormat="1" ht="16.5" customHeight="1">
      <c r="A142" s="36"/>
      <c r="B142" s="37"/>
      <c r="C142" s="236" t="s">
        <v>233</v>
      </c>
      <c r="D142" s="236" t="s">
        <v>204</v>
      </c>
      <c r="E142" s="237" t="s">
        <v>335</v>
      </c>
      <c r="F142" s="238" t="s">
        <v>336</v>
      </c>
      <c r="G142" s="239" t="s">
        <v>325</v>
      </c>
      <c r="H142" s="240">
        <v>1012</v>
      </c>
      <c r="I142" s="241"/>
      <c r="J142" s="240">
        <f>ROUND(I142*H142,2)</f>
        <v>0</v>
      </c>
      <c r="K142" s="238" t="s">
        <v>208</v>
      </c>
      <c r="L142" s="42"/>
      <c r="M142" s="242" t="s">
        <v>1</v>
      </c>
      <c r="N142" s="243" t="s">
        <v>37</v>
      </c>
      <c r="O142" s="89"/>
      <c r="P142" s="244">
        <f>O142*H142</f>
        <v>0</v>
      </c>
      <c r="Q142" s="244">
        <v>0</v>
      </c>
      <c r="R142" s="244">
        <f>Q142*H142</f>
        <v>0</v>
      </c>
      <c r="S142" s="244">
        <v>0</v>
      </c>
      <c r="T142" s="245">
        <f>S142*H142</f>
        <v>0</v>
      </c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R142" s="246" t="s">
        <v>209</v>
      </c>
      <c r="AT142" s="246" t="s">
        <v>204</v>
      </c>
      <c r="AU142" s="246" t="s">
        <v>80</v>
      </c>
      <c r="AY142" s="15" t="s">
        <v>203</v>
      </c>
      <c r="BE142" s="247">
        <f>IF(N142="základní",J142,0)</f>
        <v>0</v>
      </c>
      <c r="BF142" s="247">
        <f>IF(N142="snížená",J142,0)</f>
        <v>0</v>
      </c>
      <c r="BG142" s="247">
        <f>IF(N142="zákl. přenesená",J142,0)</f>
        <v>0</v>
      </c>
      <c r="BH142" s="247">
        <f>IF(N142="sníž. přenesená",J142,0)</f>
        <v>0</v>
      </c>
      <c r="BI142" s="247">
        <f>IF(N142="nulová",J142,0)</f>
        <v>0</v>
      </c>
      <c r="BJ142" s="15" t="s">
        <v>80</v>
      </c>
      <c r="BK142" s="247">
        <f>ROUND(I142*H142,2)</f>
        <v>0</v>
      </c>
      <c r="BL142" s="15" t="s">
        <v>209</v>
      </c>
      <c r="BM142" s="246" t="s">
        <v>337</v>
      </c>
    </row>
    <row r="143" s="2" customFormat="1">
      <c r="A143" s="36"/>
      <c r="B143" s="37"/>
      <c r="C143" s="38"/>
      <c r="D143" s="248" t="s">
        <v>211</v>
      </c>
      <c r="E143" s="38"/>
      <c r="F143" s="249" t="s">
        <v>338</v>
      </c>
      <c r="G143" s="38"/>
      <c r="H143" s="38"/>
      <c r="I143" s="152"/>
      <c r="J143" s="38"/>
      <c r="K143" s="38"/>
      <c r="L143" s="42"/>
      <c r="M143" s="250"/>
      <c r="N143" s="251"/>
      <c r="O143" s="89"/>
      <c r="P143" s="89"/>
      <c r="Q143" s="89"/>
      <c r="R143" s="89"/>
      <c r="S143" s="89"/>
      <c r="T143" s="90"/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T143" s="15" t="s">
        <v>211</v>
      </c>
      <c r="AU143" s="15" t="s">
        <v>80</v>
      </c>
    </row>
    <row r="144" s="12" customFormat="1">
      <c r="A144" s="12"/>
      <c r="B144" s="252"/>
      <c r="C144" s="253"/>
      <c r="D144" s="248" t="s">
        <v>213</v>
      </c>
      <c r="E144" s="254" t="s">
        <v>339</v>
      </c>
      <c r="F144" s="255" t="s">
        <v>340</v>
      </c>
      <c r="G144" s="253"/>
      <c r="H144" s="256">
        <v>1012</v>
      </c>
      <c r="I144" s="257"/>
      <c r="J144" s="253"/>
      <c r="K144" s="253"/>
      <c r="L144" s="258"/>
      <c r="M144" s="259"/>
      <c r="N144" s="260"/>
      <c r="O144" s="260"/>
      <c r="P144" s="260"/>
      <c r="Q144" s="260"/>
      <c r="R144" s="260"/>
      <c r="S144" s="260"/>
      <c r="T144" s="261"/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T144" s="262" t="s">
        <v>213</v>
      </c>
      <c r="AU144" s="262" t="s">
        <v>80</v>
      </c>
      <c r="AV144" s="12" t="s">
        <v>95</v>
      </c>
      <c r="AW144" s="12" t="s">
        <v>29</v>
      </c>
      <c r="AX144" s="12" t="s">
        <v>80</v>
      </c>
      <c r="AY144" s="262" t="s">
        <v>203</v>
      </c>
    </row>
    <row r="145" s="2" customFormat="1" ht="16.5" customHeight="1">
      <c r="A145" s="36"/>
      <c r="B145" s="37"/>
      <c r="C145" s="236" t="s">
        <v>239</v>
      </c>
      <c r="D145" s="236" t="s">
        <v>204</v>
      </c>
      <c r="E145" s="237" t="s">
        <v>341</v>
      </c>
      <c r="F145" s="238" t="s">
        <v>342</v>
      </c>
      <c r="G145" s="239" t="s">
        <v>311</v>
      </c>
      <c r="H145" s="240">
        <v>825.52999999999997</v>
      </c>
      <c r="I145" s="241"/>
      <c r="J145" s="240">
        <f>ROUND(I145*H145,2)</f>
        <v>0</v>
      </c>
      <c r="K145" s="238" t="s">
        <v>208</v>
      </c>
      <c r="L145" s="42"/>
      <c r="M145" s="242" t="s">
        <v>1</v>
      </c>
      <c r="N145" s="243" t="s">
        <v>37</v>
      </c>
      <c r="O145" s="89"/>
      <c r="P145" s="244">
        <f>O145*H145</f>
        <v>0</v>
      </c>
      <c r="Q145" s="244">
        <v>0</v>
      </c>
      <c r="R145" s="244">
        <f>Q145*H145</f>
        <v>0</v>
      </c>
      <c r="S145" s="244">
        <v>0</v>
      </c>
      <c r="T145" s="245">
        <f>S145*H145</f>
        <v>0</v>
      </c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R145" s="246" t="s">
        <v>209</v>
      </c>
      <c r="AT145" s="246" t="s">
        <v>204</v>
      </c>
      <c r="AU145" s="246" t="s">
        <v>80</v>
      </c>
      <c r="AY145" s="15" t="s">
        <v>203</v>
      </c>
      <c r="BE145" s="247">
        <f>IF(N145="základní",J145,0)</f>
        <v>0</v>
      </c>
      <c r="BF145" s="247">
        <f>IF(N145="snížená",J145,0)</f>
        <v>0</v>
      </c>
      <c r="BG145" s="247">
        <f>IF(N145="zákl. přenesená",J145,0)</f>
        <v>0</v>
      </c>
      <c r="BH145" s="247">
        <f>IF(N145="sníž. přenesená",J145,0)</f>
        <v>0</v>
      </c>
      <c r="BI145" s="247">
        <f>IF(N145="nulová",J145,0)</f>
        <v>0</v>
      </c>
      <c r="BJ145" s="15" t="s">
        <v>80</v>
      </c>
      <c r="BK145" s="247">
        <f>ROUND(I145*H145,2)</f>
        <v>0</v>
      </c>
      <c r="BL145" s="15" t="s">
        <v>209</v>
      </c>
      <c r="BM145" s="246" t="s">
        <v>343</v>
      </c>
    </row>
    <row r="146" s="2" customFormat="1">
      <c r="A146" s="36"/>
      <c r="B146" s="37"/>
      <c r="C146" s="38"/>
      <c r="D146" s="248" t="s">
        <v>211</v>
      </c>
      <c r="E146" s="38"/>
      <c r="F146" s="249" t="s">
        <v>344</v>
      </c>
      <c r="G146" s="38"/>
      <c r="H146" s="38"/>
      <c r="I146" s="152"/>
      <c r="J146" s="38"/>
      <c r="K146" s="38"/>
      <c r="L146" s="42"/>
      <c r="M146" s="250"/>
      <c r="N146" s="251"/>
      <c r="O146" s="89"/>
      <c r="P146" s="89"/>
      <c r="Q146" s="89"/>
      <c r="R146" s="89"/>
      <c r="S146" s="89"/>
      <c r="T146" s="90"/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T146" s="15" t="s">
        <v>211</v>
      </c>
      <c r="AU146" s="15" t="s">
        <v>80</v>
      </c>
    </row>
    <row r="147" s="12" customFormat="1">
      <c r="A147" s="12"/>
      <c r="B147" s="252"/>
      <c r="C147" s="253"/>
      <c r="D147" s="248" t="s">
        <v>213</v>
      </c>
      <c r="E147" s="254" t="s">
        <v>345</v>
      </c>
      <c r="F147" s="255" t="s">
        <v>346</v>
      </c>
      <c r="G147" s="253"/>
      <c r="H147" s="256">
        <v>825.52999999999997</v>
      </c>
      <c r="I147" s="257"/>
      <c r="J147" s="253"/>
      <c r="K147" s="253"/>
      <c r="L147" s="258"/>
      <c r="M147" s="259"/>
      <c r="N147" s="260"/>
      <c r="O147" s="260"/>
      <c r="P147" s="260"/>
      <c r="Q147" s="260"/>
      <c r="R147" s="260"/>
      <c r="S147" s="260"/>
      <c r="T147" s="261"/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T147" s="262" t="s">
        <v>213</v>
      </c>
      <c r="AU147" s="262" t="s">
        <v>80</v>
      </c>
      <c r="AV147" s="12" t="s">
        <v>95</v>
      </c>
      <c r="AW147" s="12" t="s">
        <v>29</v>
      </c>
      <c r="AX147" s="12" t="s">
        <v>80</v>
      </c>
      <c r="AY147" s="262" t="s">
        <v>203</v>
      </c>
    </row>
    <row r="148" s="2" customFormat="1" ht="16.5" customHeight="1">
      <c r="A148" s="36"/>
      <c r="B148" s="37"/>
      <c r="C148" s="236" t="s">
        <v>246</v>
      </c>
      <c r="D148" s="236" t="s">
        <v>204</v>
      </c>
      <c r="E148" s="237" t="s">
        <v>347</v>
      </c>
      <c r="F148" s="238" t="s">
        <v>348</v>
      </c>
      <c r="G148" s="239" t="s">
        <v>311</v>
      </c>
      <c r="H148" s="240">
        <v>790.34000000000003</v>
      </c>
      <c r="I148" s="241"/>
      <c r="J148" s="240">
        <f>ROUND(I148*H148,2)</f>
        <v>0</v>
      </c>
      <c r="K148" s="238" t="s">
        <v>208</v>
      </c>
      <c r="L148" s="42"/>
      <c r="M148" s="242" t="s">
        <v>1</v>
      </c>
      <c r="N148" s="243" t="s">
        <v>37</v>
      </c>
      <c r="O148" s="89"/>
      <c r="P148" s="244">
        <f>O148*H148</f>
        <v>0</v>
      </c>
      <c r="Q148" s="244">
        <v>0</v>
      </c>
      <c r="R148" s="244">
        <f>Q148*H148</f>
        <v>0</v>
      </c>
      <c r="S148" s="244">
        <v>0</v>
      </c>
      <c r="T148" s="245">
        <f>S148*H148</f>
        <v>0</v>
      </c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R148" s="246" t="s">
        <v>209</v>
      </c>
      <c r="AT148" s="246" t="s">
        <v>204</v>
      </c>
      <c r="AU148" s="246" t="s">
        <v>80</v>
      </c>
      <c r="AY148" s="15" t="s">
        <v>203</v>
      </c>
      <c r="BE148" s="247">
        <f>IF(N148="základní",J148,0)</f>
        <v>0</v>
      </c>
      <c r="BF148" s="247">
        <f>IF(N148="snížená",J148,0)</f>
        <v>0</v>
      </c>
      <c r="BG148" s="247">
        <f>IF(N148="zákl. přenesená",J148,0)</f>
        <v>0</v>
      </c>
      <c r="BH148" s="247">
        <f>IF(N148="sníž. přenesená",J148,0)</f>
        <v>0</v>
      </c>
      <c r="BI148" s="247">
        <f>IF(N148="nulová",J148,0)</f>
        <v>0</v>
      </c>
      <c r="BJ148" s="15" t="s">
        <v>80</v>
      </c>
      <c r="BK148" s="247">
        <f>ROUND(I148*H148,2)</f>
        <v>0</v>
      </c>
      <c r="BL148" s="15" t="s">
        <v>209</v>
      </c>
      <c r="BM148" s="246" t="s">
        <v>349</v>
      </c>
    </row>
    <row r="149" s="2" customFormat="1">
      <c r="A149" s="36"/>
      <c r="B149" s="37"/>
      <c r="C149" s="38"/>
      <c r="D149" s="248" t="s">
        <v>211</v>
      </c>
      <c r="E149" s="38"/>
      <c r="F149" s="249" t="s">
        <v>350</v>
      </c>
      <c r="G149" s="38"/>
      <c r="H149" s="38"/>
      <c r="I149" s="152"/>
      <c r="J149" s="38"/>
      <c r="K149" s="38"/>
      <c r="L149" s="42"/>
      <c r="M149" s="250"/>
      <c r="N149" s="251"/>
      <c r="O149" s="89"/>
      <c r="P149" s="89"/>
      <c r="Q149" s="89"/>
      <c r="R149" s="89"/>
      <c r="S149" s="89"/>
      <c r="T149" s="90"/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T149" s="15" t="s">
        <v>211</v>
      </c>
      <c r="AU149" s="15" t="s">
        <v>80</v>
      </c>
    </row>
    <row r="150" s="12" customFormat="1">
      <c r="A150" s="12"/>
      <c r="B150" s="252"/>
      <c r="C150" s="253"/>
      <c r="D150" s="248" t="s">
        <v>213</v>
      </c>
      <c r="E150" s="254" t="s">
        <v>293</v>
      </c>
      <c r="F150" s="255" t="s">
        <v>351</v>
      </c>
      <c r="G150" s="253"/>
      <c r="H150" s="256">
        <v>459.05000000000001</v>
      </c>
      <c r="I150" s="257"/>
      <c r="J150" s="253"/>
      <c r="K150" s="253"/>
      <c r="L150" s="258"/>
      <c r="M150" s="259"/>
      <c r="N150" s="260"/>
      <c r="O150" s="260"/>
      <c r="P150" s="260"/>
      <c r="Q150" s="260"/>
      <c r="R150" s="260"/>
      <c r="S150" s="260"/>
      <c r="T150" s="261"/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T150" s="262" t="s">
        <v>213</v>
      </c>
      <c r="AU150" s="262" t="s">
        <v>80</v>
      </c>
      <c r="AV150" s="12" t="s">
        <v>95</v>
      </c>
      <c r="AW150" s="12" t="s">
        <v>29</v>
      </c>
      <c r="AX150" s="12" t="s">
        <v>72</v>
      </c>
      <c r="AY150" s="262" t="s">
        <v>203</v>
      </c>
    </row>
    <row r="151" s="12" customFormat="1">
      <c r="A151" s="12"/>
      <c r="B151" s="252"/>
      <c r="C151" s="253"/>
      <c r="D151" s="248" t="s">
        <v>213</v>
      </c>
      <c r="E151" s="254" t="s">
        <v>295</v>
      </c>
      <c r="F151" s="255" t="s">
        <v>352</v>
      </c>
      <c r="G151" s="253"/>
      <c r="H151" s="256">
        <v>331.29000000000002</v>
      </c>
      <c r="I151" s="257"/>
      <c r="J151" s="253"/>
      <c r="K151" s="253"/>
      <c r="L151" s="258"/>
      <c r="M151" s="259"/>
      <c r="N151" s="260"/>
      <c r="O151" s="260"/>
      <c r="P151" s="260"/>
      <c r="Q151" s="260"/>
      <c r="R151" s="260"/>
      <c r="S151" s="260"/>
      <c r="T151" s="261"/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T151" s="262" t="s">
        <v>213</v>
      </c>
      <c r="AU151" s="262" t="s">
        <v>80</v>
      </c>
      <c r="AV151" s="12" t="s">
        <v>95</v>
      </c>
      <c r="AW151" s="12" t="s">
        <v>29</v>
      </c>
      <c r="AX151" s="12" t="s">
        <v>72</v>
      </c>
      <c r="AY151" s="262" t="s">
        <v>203</v>
      </c>
    </row>
    <row r="152" s="12" customFormat="1">
      <c r="A152" s="12"/>
      <c r="B152" s="252"/>
      <c r="C152" s="253"/>
      <c r="D152" s="248" t="s">
        <v>213</v>
      </c>
      <c r="E152" s="254" t="s">
        <v>353</v>
      </c>
      <c r="F152" s="255" t="s">
        <v>354</v>
      </c>
      <c r="G152" s="253"/>
      <c r="H152" s="256">
        <v>790.34000000000003</v>
      </c>
      <c r="I152" s="257"/>
      <c r="J152" s="253"/>
      <c r="K152" s="253"/>
      <c r="L152" s="258"/>
      <c r="M152" s="259"/>
      <c r="N152" s="260"/>
      <c r="O152" s="260"/>
      <c r="P152" s="260"/>
      <c r="Q152" s="260"/>
      <c r="R152" s="260"/>
      <c r="S152" s="260"/>
      <c r="T152" s="261"/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T152" s="262" t="s">
        <v>213</v>
      </c>
      <c r="AU152" s="262" t="s">
        <v>80</v>
      </c>
      <c r="AV152" s="12" t="s">
        <v>95</v>
      </c>
      <c r="AW152" s="12" t="s">
        <v>29</v>
      </c>
      <c r="AX152" s="12" t="s">
        <v>80</v>
      </c>
      <c r="AY152" s="262" t="s">
        <v>203</v>
      </c>
    </row>
    <row r="153" s="2" customFormat="1" ht="16.5" customHeight="1">
      <c r="A153" s="36"/>
      <c r="B153" s="37"/>
      <c r="C153" s="236" t="s">
        <v>355</v>
      </c>
      <c r="D153" s="236" t="s">
        <v>204</v>
      </c>
      <c r="E153" s="237" t="s">
        <v>356</v>
      </c>
      <c r="F153" s="238" t="s">
        <v>357</v>
      </c>
      <c r="G153" s="239" t="s">
        <v>311</v>
      </c>
      <c r="H153" s="240">
        <v>806.30999999999995</v>
      </c>
      <c r="I153" s="241"/>
      <c r="J153" s="240">
        <f>ROUND(I153*H153,2)</f>
        <v>0</v>
      </c>
      <c r="K153" s="238" t="s">
        <v>208</v>
      </c>
      <c r="L153" s="42"/>
      <c r="M153" s="242" t="s">
        <v>1</v>
      </c>
      <c r="N153" s="243" t="s">
        <v>37</v>
      </c>
      <c r="O153" s="89"/>
      <c r="P153" s="244">
        <f>O153*H153</f>
        <v>0</v>
      </c>
      <c r="Q153" s="244">
        <v>0</v>
      </c>
      <c r="R153" s="244">
        <f>Q153*H153</f>
        <v>0</v>
      </c>
      <c r="S153" s="244">
        <v>0</v>
      </c>
      <c r="T153" s="245">
        <f>S153*H153</f>
        <v>0</v>
      </c>
      <c r="U153" s="36"/>
      <c r="V153" s="36"/>
      <c r="W153" s="36"/>
      <c r="X153" s="36"/>
      <c r="Y153" s="36"/>
      <c r="Z153" s="36"/>
      <c r="AA153" s="36"/>
      <c r="AB153" s="36"/>
      <c r="AC153" s="36"/>
      <c r="AD153" s="36"/>
      <c r="AE153" s="36"/>
      <c r="AR153" s="246" t="s">
        <v>209</v>
      </c>
      <c r="AT153" s="246" t="s">
        <v>204</v>
      </c>
      <c r="AU153" s="246" t="s">
        <v>80</v>
      </c>
      <c r="AY153" s="15" t="s">
        <v>203</v>
      </c>
      <c r="BE153" s="247">
        <f>IF(N153="základní",J153,0)</f>
        <v>0</v>
      </c>
      <c r="BF153" s="247">
        <f>IF(N153="snížená",J153,0)</f>
        <v>0</v>
      </c>
      <c r="BG153" s="247">
        <f>IF(N153="zákl. přenesená",J153,0)</f>
        <v>0</v>
      </c>
      <c r="BH153" s="247">
        <f>IF(N153="sníž. přenesená",J153,0)</f>
        <v>0</v>
      </c>
      <c r="BI153" s="247">
        <f>IF(N153="nulová",J153,0)</f>
        <v>0</v>
      </c>
      <c r="BJ153" s="15" t="s">
        <v>80</v>
      </c>
      <c r="BK153" s="247">
        <f>ROUND(I153*H153,2)</f>
        <v>0</v>
      </c>
      <c r="BL153" s="15" t="s">
        <v>209</v>
      </c>
      <c r="BM153" s="246" t="s">
        <v>358</v>
      </c>
    </row>
    <row r="154" s="2" customFormat="1">
      <c r="A154" s="36"/>
      <c r="B154" s="37"/>
      <c r="C154" s="38"/>
      <c r="D154" s="248" t="s">
        <v>211</v>
      </c>
      <c r="E154" s="38"/>
      <c r="F154" s="249" t="s">
        <v>350</v>
      </c>
      <c r="G154" s="38"/>
      <c r="H154" s="38"/>
      <c r="I154" s="152"/>
      <c r="J154" s="38"/>
      <c r="K154" s="38"/>
      <c r="L154" s="42"/>
      <c r="M154" s="250"/>
      <c r="N154" s="251"/>
      <c r="O154" s="89"/>
      <c r="P154" s="89"/>
      <c r="Q154" s="89"/>
      <c r="R154" s="89"/>
      <c r="S154" s="89"/>
      <c r="T154" s="90"/>
      <c r="U154" s="36"/>
      <c r="V154" s="36"/>
      <c r="W154" s="36"/>
      <c r="X154" s="36"/>
      <c r="Y154" s="36"/>
      <c r="Z154" s="36"/>
      <c r="AA154" s="36"/>
      <c r="AB154" s="36"/>
      <c r="AC154" s="36"/>
      <c r="AD154" s="36"/>
      <c r="AE154" s="36"/>
      <c r="AT154" s="15" t="s">
        <v>211</v>
      </c>
      <c r="AU154" s="15" t="s">
        <v>80</v>
      </c>
    </row>
    <row r="155" s="12" customFormat="1">
      <c r="A155" s="12"/>
      <c r="B155" s="252"/>
      <c r="C155" s="253"/>
      <c r="D155" s="248" t="s">
        <v>213</v>
      </c>
      <c r="E155" s="254" t="s">
        <v>237</v>
      </c>
      <c r="F155" s="255" t="s">
        <v>359</v>
      </c>
      <c r="G155" s="253"/>
      <c r="H155" s="256">
        <v>806.30999999999995</v>
      </c>
      <c r="I155" s="257"/>
      <c r="J155" s="253"/>
      <c r="K155" s="253"/>
      <c r="L155" s="258"/>
      <c r="M155" s="259"/>
      <c r="N155" s="260"/>
      <c r="O155" s="260"/>
      <c r="P155" s="260"/>
      <c r="Q155" s="260"/>
      <c r="R155" s="260"/>
      <c r="S155" s="260"/>
      <c r="T155" s="261"/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T155" s="262" t="s">
        <v>213</v>
      </c>
      <c r="AU155" s="262" t="s">
        <v>80</v>
      </c>
      <c r="AV155" s="12" t="s">
        <v>95</v>
      </c>
      <c r="AW155" s="12" t="s">
        <v>29</v>
      </c>
      <c r="AX155" s="12" t="s">
        <v>80</v>
      </c>
      <c r="AY155" s="262" t="s">
        <v>203</v>
      </c>
    </row>
    <row r="156" s="2" customFormat="1" ht="16.5" customHeight="1">
      <c r="A156" s="36"/>
      <c r="B156" s="37"/>
      <c r="C156" s="236" t="s">
        <v>275</v>
      </c>
      <c r="D156" s="236" t="s">
        <v>204</v>
      </c>
      <c r="E156" s="237" t="s">
        <v>360</v>
      </c>
      <c r="F156" s="238" t="s">
        <v>361</v>
      </c>
      <c r="G156" s="239" t="s">
        <v>311</v>
      </c>
      <c r="H156" s="240">
        <v>790.34000000000003</v>
      </c>
      <c r="I156" s="241"/>
      <c r="J156" s="240">
        <f>ROUND(I156*H156,2)</f>
        <v>0</v>
      </c>
      <c r="K156" s="238" t="s">
        <v>208</v>
      </c>
      <c r="L156" s="42"/>
      <c r="M156" s="242" t="s">
        <v>1</v>
      </c>
      <c r="N156" s="243" t="s">
        <v>37</v>
      </c>
      <c r="O156" s="89"/>
      <c r="P156" s="244">
        <f>O156*H156</f>
        <v>0</v>
      </c>
      <c r="Q156" s="244">
        <v>0</v>
      </c>
      <c r="R156" s="244">
        <f>Q156*H156</f>
        <v>0</v>
      </c>
      <c r="S156" s="244">
        <v>0</v>
      </c>
      <c r="T156" s="245">
        <f>S156*H156</f>
        <v>0</v>
      </c>
      <c r="U156" s="36"/>
      <c r="V156" s="36"/>
      <c r="W156" s="36"/>
      <c r="X156" s="36"/>
      <c r="Y156" s="36"/>
      <c r="Z156" s="36"/>
      <c r="AA156" s="36"/>
      <c r="AB156" s="36"/>
      <c r="AC156" s="36"/>
      <c r="AD156" s="36"/>
      <c r="AE156" s="36"/>
      <c r="AR156" s="246" t="s">
        <v>209</v>
      </c>
      <c r="AT156" s="246" t="s">
        <v>204</v>
      </c>
      <c r="AU156" s="246" t="s">
        <v>80</v>
      </c>
      <c r="AY156" s="15" t="s">
        <v>203</v>
      </c>
      <c r="BE156" s="247">
        <f>IF(N156="základní",J156,0)</f>
        <v>0</v>
      </c>
      <c r="BF156" s="247">
        <f>IF(N156="snížená",J156,0)</f>
        <v>0</v>
      </c>
      <c r="BG156" s="247">
        <f>IF(N156="zákl. přenesená",J156,0)</f>
        <v>0</v>
      </c>
      <c r="BH156" s="247">
        <f>IF(N156="sníž. přenesená",J156,0)</f>
        <v>0</v>
      </c>
      <c r="BI156" s="247">
        <f>IF(N156="nulová",J156,0)</f>
        <v>0</v>
      </c>
      <c r="BJ156" s="15" t="s">
        <v>80</v>
      </c>
      <c r="BK156" s="247">
        <f>ROUND(I156*H156,2)</f>
        <v>0</v>
      </c>
      <c r="BL156" s="15" t="s">
        <v>209</v>
      </c>
      <c r="BM156" s="246" t="s">
        <v>362</v>
      </c>
    </row>
    <row r="157" s="2" customFormat="1">
      <c r="A157" s="36"/>
      <c r="B157" s="37"/>
      <c r="C157" s="38"/>
      <c r="D157" s="248" t="s">
        <v>211</v>
      </c>
      <c r="E157" s="38"/>
      <c r="F157" s="249" t="s">
        <v>363</v>
      </c>
      <c r="G157" s="38"/>
      <c r="H157" s="38"/>
      <c r="I157" s="152"/>
      <c r="J157" s="38"/>
      <c r="K157" s="38"/>
      <c r="L157" s="42"/>
      <c r="M157" s="250"/>
      <c r="N157" s="251"/>
      <c r="O157" s="89"/>
      <c r="P157" s="89"/>
      <c r="Q157" s="89"/>
      <c r="R157" s="89"/>
      <c r="S157" s="89"/>
      <c r="T157" s="90"/>
      <c r="U157" s="36"/>
      <c r="V157" s="36"/>
      <c r="W157" s="36"/>
      <c r="X157" s="36"/>
      <c r="Y157" s="36"/>
      <c r="Z157" s="36"/>
      <c r="AA157" s="36"/>
      <c r="AB157" s="36"/>
      <c r="AC157" s="36"/>
      <c r="AD157" s="36"/>
      <c r="AE157" s="36"/>
      <c r="AT157" s="15" t="s">
        <v>211</v>
      </c>
      <c r="AU157" s="15" t="s">
        <v>80</v>
      </c>
    </row>
    <row r="158" s="12" customFormat="1">
      <c r="A158" s="12"/>
      <c r="B158" s="252"/>
      <c r="C158" s="253"/>
      <c r="D158" s="248" t="s">
        <v>213</v>
      </c>
      <c r="E158" s="254" t="s">
        <v>297</v>
      </c>
      <c r="F158" s="255" t="s">
        <v>351</v>
      </c>
      <c r="G158" s="253"/>
      <c r="H158" s="256">
        <v>459.05000000000001</v>
      </c>
      <c r="I158" s="257"/>
      <c r="J158" s="253"/>
      <c r="K158" s="253"/>
      <c r="L158" s="258"/>
      <c r="M158" s="259"/>
      <c r="N158" s="260"/>
      <c r="O158" s="260"/>
      <c r="P158" s="260"/>
      <c r="Q158" s="260"/>
      <c r="R158" s="260"/>
      <c r="S158" s="260"/>
      <c r="T158" s="261"/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T158" s="262" t="s">
        <v>213</v>
      </c>
      <c r="AU158" s="262" t="s">
        <v>80</v>
      </c>
      <c r="AV158" s="12" t="s">
        <v>95</v>
      </c>
      <c r="AW158" s="12" t="s">
        <v>29</v>
      </c>
      <c r="AX158" s="12" t="s">
        <v>72</v>
      </c>
      <c r="AY158" s="262" t="s">
        <v>203</v>
      </c>
    </row>
    <row r="159" s="12" customFormat="1">
      <c r="A159" s="12"/>
      <c r="B159" s="252"/>
      <c r="C159" s="253"/>
      <c r="D159" s="248" t="s">
        <v>213</v>
      </c>
      <c r="E159" s="254" t="s">
        <v>298</v>
      </c>
      <c r="F159" s="255" t="s">
        <v>352</v>
      </c>
      <c r="G159" s="253"/>
      <c r="H159" s="256">
        <v>331.29000000000002</v>
      </c>
      <c r="I159" s="257"/>
      <c r="J159" s="253"/>
      <c r="K159" s="253"/>
      <c r="L159" s="258"/>
      <c r="M159" s="259"/>
      <c r="N159" s="260"/>
      <c r="O159" s="260"/>
      <c r="P159" s="260"/>
      <c r="Q159" s="260"/>
      <c r="R159" s="260"/>
      <c r="S159" s="260"/>
      <c r="T159" s="261"/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T159" s="262" t="s">
        <v>213</v>
      </c>
      <c r="AU159" s="262" t="s">
        <v>80</v>
      </c>
      <c r="AV159" s="12" t="s">
        <v>95</v>
      </c>
      <c r="AW159" s="12" t="s">
        <v>29</v>
      </c>
      <c r="AX159" s="12" t="s">
        <v>72</v>
      </c>
      <c r="AY159" s="262" t="s">
        <v>203</v>
      </c>
    </row>
    <row r="160" s="12" customFormat="1">
      <c r="A160" s="12"/>
      <c r="B160" s="252"/>
      <c r="C160" s="253"/>
      <c r="D160" s="248" t="s">
        <v>213</v>
      </c>
      <c r="E160" s="254" t="s">
        <v>364</v>
      </c>
      <c r="F160" s="255" t="s">
        <v>365</v>
      </c>
      <c r="G160" s="253"/>
      <c r="H160" s="256">
        <v>790.34000000000003</v>
      </c>
      <c r="I160" s="257"/>
      <c r="J160" s="253"/>
      <c r="K160" s="253"/>
      <c r="L160" s="258"/>
      <c r="M160" s="259"/>
      <c r="N160" s="260"/>
      <c r="O160" s="260"/>
      <c r="P160" s="260"/>
      <c r="Q160" s="260"/>
      <c r="R160" s="260"/>
      <c r="S160" s="260"/>
      <c r="T160" s="261"/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T160" s="262" t="s">
        <v>213</v>
      </c>
      <c r="AU160" s="262" t="s">
        <v>80</v>
      </c>
      <c r="AV160" s="12" t="s">
        <v>95</v>
      </c>
      <c r="AW160" s="12" t="s">
        <v>29</v>
      </c>
      <c r="AX160" s="12" t="s">
        <v>80</v>
      </c>
      <c r="AY160" s="262" t="s">
        <v>203</v>
      </c>
    </row>
    <row r="161" s="2" customFormat="1" ht="16.5" customHeight="1">
      <c r="A161" s="36"/>
      <c r="B161" s="37"/>
      <c r="C161" s="236" t="s">
        <v>366</v>
      </c>
      <c r="D161" s="236" t="s">
        <v>204</v>
      </c>
      <c r="E161" s="237" t="s">
        <v>367</v>
      </c>
      <c r="F161" s="238" t="s">
        <v>368</v>
      </c>
      <c r="G161" s="239" t="s">
        <v>311</v>
      </c>
      <c r="H161" s="240">
        <v>258.10000000000002</v>
      </c>
      <c r="I161" s="241"/>
      <c r="J161" s="240">
        <f>ROUND(I161*H161,2)</f>
        <v>0</v>
      </c>
      <c r="K161" s="238" t="s">
        <v>208</v>
      </c>
      <c r="L161" s="42"/>
      <c r="M161" s="242" t="s">
        <v>1</v>
      </c>
      <c r="N161" s="243" t="s">
        <v>37</v>
      </c>
      <c r="O161" s="89"/>
      <c r="P161" s="244">
        <f>O161*H161</f>
        <v>0</v>
      </c>
      <c r="Q161" s="244">
        <v>0</v>
      </c>
      <c r="R161" s="244">
        <f>Q161*H161</f>
        <v>0</v>
      </c>
      <c r="S161" s="244">
        <v>0</v>
      </c>
      <c r="T161" s="245">
        <f>S161*H161</f>
        <v>0</v>
      </c>
      <c r="U161" s="36"/>
      <c r="V161" s="36"/>
      <c r="W161" s="36"/>
      <c r="X161" s="36"/>
      <c r="Y161" s="36"/>
      <c r="Z161" s="36"/>
      <c r="AA161" s="36"/>
      <c r="AB161" s="36"/>
      <c r="AC161" s="36"/>
      <c r="AD161" s="36"/>
      <c r="AE161" s="36"/>
      <c r="AR161" s="246" t="s">
        <v>209</v>
      </c>
      <c r="AT161" s="246" t="s">
        <v>204</v>
      </c>
      <c r="AU161" s="246" t="s">
        <v>80</v>
      </c>
      <c r="AY161" s="15" t="s">
        <v>203</v>
      </c>
      <c r="BE161" s="247">
        <f>IF(N161="základní",J161,0)</f>
        <v>0</v>
      </c>
      <c r="BF161" s="247">
        <f>IF(N161="snížená",J161,0)</f>
        <v>0</v>
      </c>
      <c r="BG161" s="247">
        <f>IF(N161="zákl. přenesená",J161,0)</f>
        <v>0</v>
      </c>
      <c r="BH161" s="247">
        <f>IF(N161="sníž. přenesená",J161,0)</f>
        <v>0</v>
      </c>
      <c r="BI161" s="247">
        <f>IF(N161="nulová",J161,0)</f>
        <v>0</v>
      </c>
      <c r="BJ161" s="15" t="s">
        <v>80</v>
      </c>
      <c r="BK161" s="247">
        <f>ROUND(I161*H161,2)</f>
        <v>0</v>
      </c>
      <c r="BL161" s="15" t="s">
        <v>209</v>
      </c>
      <c r="BM161" s="246" t="s">
        <v>369</v>
      </c>
    </row>
    <row r="162" s="2" customFormat="1">
      <c r="A162" s="36"/>
      <c r="B162" s="37"/>
      <c r="C162" s="38"/>
      <c r="D162" s="248" t="s">
        <v>211</v>
      </c>
      <c r="E162" s="38"/>
      <c r="F162" s="249" t="s">
        <v>370</v>
      </c>
      <c r="G162" s="38"/>
      <c r="H162" s="38"/>
      <c r="I162" s="152"/>
      <c r="J162" s="38"/>
      <c r="K162" s="38"/>
      <c r="L162" s="42"/>
      <c r="M162" s="250"/>
      <c r="N162" s="251"/>
      <c r="O162" s="89"/>
      <c r="P162" s="89"/>
      <c r="Q162" s="89"/>
      <c r="R162" s="89"/>
      <c r="S162" s="89"/>
      <c r="T162" s="90"/>
      <c r="U162" s="36"/>
      <c r="V162" s="36"/>
      <c r="W162" s="36"/>
      <c r="X162" s="36"/>
      <c r="Y162" s="36"/>
      <c r="Z162" s="36"/>
      <c r="AA162" s="36"/>
      <c r="AB162" s="36"/>
      <c r="AC162" s="36"/>
      <c r="AD162" s="36"/>
      <c r="AE162" s="36"/>
      <c r="AT162" s="15" t="s">
        <v>211</v>
      </c>
      <c r="AU162" s="15" t="s">
        <v>80</v>
      </c>
    </row>
    <row r="163" s="12" customFormat="1">
      <c r="A163" s="12"/>
      <c r="B163" s="252"/>
      <c r="C163" s="253"/>
      <c r="D163" s="248" t="s">
        <v>213</v>
      </c>
      <c r="E163" s="254" t="s">
        <v>244</v>
      </c>
      <c r="F163" s="255" t="s">
        <v>290</v>
      </c>
      <c r="G163" s="253"/>
      <c r="H163" s="256">
        <v>258.10000000000002</v>
      </c>
      <c r="I163" s="257"/>
      <c r="J163" s="253"/>
      <c r="K163" s="253"/>
      <c r="L163" s="258"/>
      <c r="M163" s="259"/>
      <c r="N163" s="260"/>
      <c r="O163" s="260"/>
      <c r="P163" s="260"/>
      <c r="Q163" s="260"/>
      <c r="R163" s="260"/>
      <c r="S163" s="260"/>
      <c r="T163" s="261"/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T163" s="262" t="s">
        <v>213</v>
      </c>
      <c r="AU163" s="262" t="s">
        <v>80</v>
      </c>
      <c r="AV163" s="12" t="s">
        <v>95</v>
      </c>
      <c r="AW163" s="12" t="s">
        <v>29</v>
      </c>
      <c r="AX163" s="12" t="s">
        <v>80</v>
      </c>
      <c r="AY163" s="262" t="s">
        <v>203</v>
      </c>
    </row>
    <row r="164" s="2" customFormat="1" ht="16.5" customHeight="1">
      <c r="A164" s="36"/>
      <c r="B164" s="37"/>
      <c r="C164" s="236" t="s">
        <v>371</v>
      </c>
      <c r="D164" s="236" t="s">
        <v>204</v>
      </c>
      <c r="E164" s="237" t="s">
        <v>372</v>
      </c>
      <c r="F164" s="238" t="s">
        <v>373</v>
      </c>
      <c r="G164" s="239" t="s">
        <v>325</v>
      </c>
      <c r="H164" s="240">
        <v>1682</v>
      </c>
      <c r="I164" s="241"/>
      <c r="J164" s="240">
        <f>ROUND(I164*H164,2)</f>
        <v>0</v>
      </c>
      <c r="K164" s="238" t="s">
        <v>208</v>
      </c>
      <c r="L164" s="42"/>
      <c r="M164" s="242" t="s">
        <v>1</v>
      </c>
      <c r="N164" s="243" t="s">
        <v>37</v>
      </c>
      <c r="O164" s="89"/>
      <c r="P164" s="244">
        <f>O164*H164</f>
        <v>0</v>
      </c>
      <c r="Q164" s="244">
        <v>0</v>
      </c>
      <c r="R164" s="244">
        <f>Q164*H164</f>
        <v>0</v>
      </c>
      <c r="S164" s="244">
        <v>0</v>
      </c>
      <c r="T164" s="245">
        <f>S164*H164</f>
        <v>0</v>
      </c>
      <c r="U164" s="36"/>
      <c r="V164" s="36"/>
      <c r="W164" s="36"/>
      <c r="X164" s="36"/>
      <c r="Y164" s="36"/>
      <c r="Z164" s="36"/>
      <c r="AA164" s="36"/>
      <c r="AB164" s="36"/>
      <c r="AC164" s="36"/>
      <c r="AD164" s="36"/>
      <c r="AE164" s="36"/>
      <c r="AR164" s="246" t="s">
        <v>209</v>
      </c>
      <c r="AT164" s="246" t="s">
        <v>204</v>
      </c>
      <c r="AU164" s="246" t="s">
        <v>80</v>
      </c>
      <c r="AY164" s="15" t="s">
        <v>203</v>
      </c>
      <c r="BE164" s="247">
        <f>IF(N164="základní",J164,0)</f>
        <v>0</v>
      </c>
      <c r="BF164" s="247">
        <f>IF(N164="snížená",J164,0)</f>
        <v>0</v>
      </c>
      <c r="BG164" s="247">
        <f>IF(N164="zákl. přenesená",J164,0)</f>
        <v>0</v>
      </c>
      <c r="BH164" s="247">
        <f>IF(N164="sníž. přenesená",J164,0)</f>
        <v>0</v>
      </c>
      <c r="BI164" s="247">
        <f>IF(N164="nulová",J164,0)</f>
        <v>0</v>
      </c>
      <c r="BJ164" s="15" t="s">
        <v>80</v>
      </c>
      <c r="BK164" s="247">
        <f>ROUND(I164*H164,2)</f>
        <v>0</v>
      </c>
      <c r="BL164" s="15" t="s">
        <v>209</v>
      </c>
      <c r="BM164" s="246" t="s">
        <v>374</v>
      </c>
    </row>
    <row r="165" s="2" customFormat="1">
      <c r="A165" s="36"/>
      <c r="B165" s="37"/>
      <c r="C165" s="38"/>
      <c r="D165" s="248" t="s">
        <v>211</v>
      </c>
      <c r="E165" s="38"/>
      <c r="F165" s="249" t="s">
        <v>375</v>
      </c>
      <c r="G165" s="38"/>
      <c r="H165" s="38"/>
      <c r="I165" s="152"/>
      <c r="J165" s="38"/>
      <c r="K165" s="38"/>
      <c r="L165" s="42"/>
      <c r="M165" s="250"/>
      <c r="N165" s="251"/>
      <c r="O165" s="89"/>
      <c r="P165" s="89"/>
      <c r="Q165" s="89"/>
      <c r="R165" s="89"/>
      <c r="S165" s="89"/>
      <c r="T165" s="90"/>
      <c r="U165" s="36"/>
      <c r="V165" s="36"/>
      <c r="W165" s="36"/>
      <c r="X165" s="36"/>
      <c r="Y165" s="36"/>
      <c r="Z165" s="36"/>
      <c r="AA165" s="36"/>
      <c r="AB165" s="36"/>
      <c r="AC165" s="36"/>
      <c r="AD165" s="36"/>
      <c r="AE165" s="36"/>
      <c r="AT165" s="15" t="s">
        <v>211</v>
      </c>
      <c r="AU165" s="15" t="s">
        <v>80</v>
      </c>
    </row>
    <row r="166" s="12" customFormat="1">
      <c r="A166" s="12"/>
      <c r="B166" s="252"/>
      <c r="C166" s="253"/>
      <c r="D166" s="248" t="s">
        <v>213</v>
      </c>
      <c r="E166" s="254" t="s">
        <v>250</v>
      </c>
      <c r="F166" s="255" t="s">
        <v>376</v>
      </c>
      <c r="G166" s="253"/>
      <c r="H166" s="256">
        <v>1682</v>
      </c>
      <c r="I166" s="257"/>
      <c r="J166" s="253"/>
      <c r="K166" s="253"/>
      <c r="L166" s="258"/>
      <c r="M166" s="259"/>
      <c r="N166" s="260"/>
      <c r="O166" s="260"/>
      <c r="P166" s="260"/>
      <c r="Q166" s="260"/>
      <c r="R166" s="260"/>
      <c r="S166" s="260"/>
      <c r="T166" s="261"/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T166" s="262" t="s">
        <v>213</v>
      </c>
      <c r="AU166" s="262" t="s">
        <v>80</v>
      </c>
      <c r="AV166" s="12" t="s">
        <v>95</v>
      </c>
      <c r="AW166" s="12" t="s">
        <v>29</v>
      </c>
      <c r="AX166" s="12" t="s">
        <v>80</v>
      </c>
      <c r="AY166" s="262" t="s">
        <v>203</v>
      </c>
    </row>
    <row r="167" s="2" customFormat="1" ht="16.5" customHeight="1">
      <c r="A167" s="36"/>
      <c r="B167" s="37"/>
      <c r="C167" s="236" t="s">
        <v>377</v>
      </c>
      <c r="D167" s="236" t="s">
        <v>204</v>
      </c>
      <c r="E167" s="237" t="s">
        <v>378</v>
      </c>
      <c r="F167" s="238" t="s">
        <v>379</v>
      </c>
      <c r="G167" s="239" t="s">
        <v>311</v>
      </c>
      <c r="H167" s="240">
        <v>459.05000000000001</v>
      </c>
      <c r="I167" s="241"/>
      <c r="J167" s="240">
        <f>ROUND(I167*H167,2)</f>
        <v>0</v>
      </c>
      <c r="K167" s="238" t="s">
        <v>208</v>
      </c>
      <c r="L167" s="42"/>
      <c r="M167" s="242" t="s">
        <v>1</v>
      </c>
      <c r="N167" s="243" t="s">
        <v>37</v>
      </c>
      <c r="O167" s="89"/>
      <c r="P167" s="244">
        <f>O167*H167</f>
        <v>0</v>
      </c>
      <c r="Q167" s="244">
        <v>0</v>
      </c>
      <c r="R167" s="244">
        <f>Q167*H167</f>
        <v>0</v>
      </c>
      <c r="S167" s="244">
        <v>0</v>
      </c>
      <c r="T167" s="245">
        <f>S167*H167</f>
        <v>0</v>
      </c>
      <c r="U167" s="36"/>
      <c r="V167" s="36"/>
      <c r="W167" s="36"/>
      <c r="X167" s="36"/>
      <c r="Y167" s="36"/>
      <c r="Z167" s="36"/>
      <c r="AA167" s="36"/>
      <c r="AB167" s="36"/>
      <c r="AC167" s="36"/>
      <c r="AD167" s="36"/>
      <c r="AE167" s="36"/>
      <c r="AR167" s="246" t="s">
        <v>209</v>
      </c>
      <c r="AT167" s="246" t="s">
        <v>204</v>
      </c>
      <c r="AU167" s="246" t="s">
        <v>80</v>
      </c>
      <c r="AY167" s="15" t="s">
        <v>203</v>
      </c>
      <c r="BE167" s="247">
        <f>IF(N167="základní",J167,0)</f>
        <v>0</v>
      </c>
      <c r="BF167" s="247">
        <f>IF(N167="snížená",J167,0)</f>
        <v>0</v>
      </c>
      <c r="BG167" s="247">
        <f>IF(N167="zákl. přenesená",J167,0)</f>
        <v>0</v>
      </c>
      <c r="BH167" s="247">
        <f>IF(N167="sníž. přenesená",J167,0)</f>
        <v>0</v>
      </c>
      <c r="BI167" s="247">
        <f>IF(N167="nulová",J167,0)</f>
        <v>0</v>
      </c>
      <c r="BJ167" s="15" t="s">
        <v>80</v>
      </c>
      <c r="BK167" s="247">
        <f>ROUND(I167*H167,2)</f>
        <v>0</v>
      </c>
      <c r="BL167" s="15" t="s">
        <v>209</v>
      </c>
      <c r="BM167" s="246" t="s">
        <v>380</v>
      </c>
    </row>
    <row r="168" s="2" customFormat="1">
      <c r="A168" s="36"/>
      <c r="B168" s="37"/>
      <c r="C168" s="38"/>
      <c r="D168" s="248" t="s">
        <v>211</v>
      </c>
      <c r="E168" s="38"/>
      <c r="F168" s="249" t="s">
        <v>381</v>
      </c>
      <c r="G168" s="38"/>
      <c r="H168" s="38"/>
      <c r="I168" s="152"/>
      <c r="J168" s="38"/>
      <c r="K168" s="38"/>
      <c r="L168" s="42"/>
      <c r="M168" s="250"/>
      <c r="N168" s="251"/>
      <c r="O168" s="89"/>
      <c r="P168" s="89"/>
      <c r="Q168" s="89"/>
      <c r="R168" s="89"/>
      <c r="S168" s="89"/>
      <c r="T168" s="90"/>
      <c r="U168" s="36"/>
      <c r="V168" s="36"/>
      <c r="W168" s="36"/>
      <c r="X168" s="36"/>
      <c r="Y168" s="36"/>
      <c r="Z168" s="36"/>
      <c r="AA168" s="36"/>
      <c r="AB168" s="36"/>
      <c r="AC168" s="36"/>
      <c r="AD168" s="36"/>
      <c r="AE168" s="36"/>
      <c r="AT168" s="15" t="s">
        <v>211</v>
      </c>
      <c r="AU168" s="15" t="s">
        <v>80</v>
      </c>
    </row>
    <row r="169" s="12" customFormat="1">
      <c r="A169" s="12"/>
      <c r="B169" s="252"/>
      <c r="C169" s="253"/>
      <c r="D169" s="248" t="s">
        <v>213</v>
      </c>
      <c r="E169" s="254" t="s">
        <v>382</v>
      </c>
      <c r="F169" s="255" t="s">
        <v>383</v>
      </c>
      <c r="G169" s="253"/>
      <c r="H169" s="256">
        <v>367.80000000000001</v>
      </c>
      <c r="I169" s="257"/>
      <c r="J169" s="253"/>
      <c r="K169" s="253"/>
      <c r="L169" s="258"/>
      <c r="M169" s="259"/>
      <c r="N169" s="260"/>
      <c r="O169" s="260"/>
      <c r="P169" s="260"/>
      <c r="Q169" s="260"/>
      <c r="R169" s="260"/>
      <c r="S169" s="260"/>
      <c r="T169" s="261"/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T169" s="262" t="s">
        <v>213</v>
      </c>
      <c r="AU169" s="262" t="s">
        <v>80</v>
      </c>
      <c r="AV169" s="12" t="s">
        <v>95</v>
      </c>
      <c r="AW169" s="12" t="s">
        <v>29</v>
      </c>
      <c r="AX169" s="12" t="s">
        <v>72</v>
      </c>
      <c r="AY169" s="262" t="s">
        <v>203</v>
      </c>
    </row>
    <row r="170" s="12" customFormat="1">
      <c r="A170" s="12"/>
      <c r="B170" s="252"/>
      <c r="C170" s="253"/>
      <c r="D170" s="248" t="s">
        <v>213</v>
      </c>
      <c r="E170" s="254" t="s">
        <v>291</v>
      </c>
      <c r="F170" s="255" t="s">
        <v>384</v>
      </c>
      <c r="G170" s="253"/>
      <c r="H170" s="256">
        <v>91.25</v>
      </c>
      <c r="I170" s="257"/>
      <c r="J170" s="253"/>
      <c r="K170" s="253"/>
      <c r="L170" s="258"/>
      <c r="M170" s="259"/>
      <c r="N170" s="260"/>
      <c r="O170" s="260"/>
      <c r="P170" s="260"/>
      <c r="Q170" s="260"/>
      <c r="R170" s="260"/>
      <c r="S170" s="260"/>
      <c r="T170" s="261"/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T170" s="262" t="s">
        <v>213</v>
      </c>
      <c r="AU170" s="262" t="s">
        <v>80</v>
      </c>
      <c r="AV170" s="12" t="s">
        <v>95</v>
      </c>
      <c r="AW170" s="12" t="s">
        <v>29</v>
      </c>
      <c r="AX170" s="12" t="s">
        <v>72</v>
      </c>
      <c r="AY170" s="262" t="s">
        <v>203</v>
      </c>
    </row>
    <row r="171" s="12" customFormat="1">
      <c r="A171" s="12"/>
      <c r="B171" s="252"/>
      <c r="C171" s="253"/>
      <c r="D171" s="248" t="s">
        <v>213</v>
      </c>
      <c r="E171" s="254" t="s">
        <v>385</v>
      </c>
      <c r="F171" s="255" t="s">
        <v>386</v>
      </c>
      <c r="G171" s="253"/>
      <c r="H171" s="256">
        <v>459.05000000000001</v>
      </c>
      <c r="I171" s="257"/>
      <c r="J171" s="253"/>
      <c r="K171" s="253"/>
      <c r="L171" s="258"/>
      <c r="M171" s="259"/>
      <c r="N171" s="260"/>
      <c r="O171" s="260"/>
      <c r="P171" s="260"/>
      <c r="Q171" s="260"/>
      <c r="R171" s="260"/>
      <c r="S171" s="260"/>
      <c r="T171" s="261"/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T171" s="262" t="s">
        <v>213</v>
      </c>
      <c r="AU171" s="262" t="s">
        <v>80</v>
      </c>
      <c r="AV171" s="12" t="s">
        <v>95</v>
      </c>
      <c r="AW171" s="12" t="s">
        <v>29</v>
      </c>
      <c r="AX171" s="12" t="s">
        <v>80</v>
      </c>
      <c r="AY171" s="262" t="s">
        <v>203</v>
      </c>
    </row>
    <row r="172" s="2" customFormat="1" ht="16.5" customHeight="1">
      <c r="A172" s="36"/>
      <c r="B172" s="37"/>
      <c r="C172" s="236" t="s">
        <v>387</v>
      </c>
      <c r="D172" s="236" t="s">
        <v>204</v>
      </c>
      <c r="E172" s="237" t="s">
        <v>388</v>
      </c>
      <c r="F172" s="238" t="s">
        <v>389</v>
      </c>
      <c r="G172" s="239" t="s">
        <v>311</v>
      </c>
      <c r="H172" s="240">
        <v>790.34000000000003</v>
      </c>
      <c r="I172" s="241"/>
      <c r="J172" s="240">
        <f>ROUND(I172*H172,2)</f>
        <v>0</v>
      </c>
      <c r="K172" s="238" t="s">
        <v>208</v>
      </c>
      <c r="L172" s="42"/>
      <c r="M172" s="242" t="s">
        <v>1</v>
      </c>
      <c r="N172" s="243" t="s">
        <v>37</v>
      </c>
      <c r="O172" s="89"/>
      <c r="P172" s="244">
        <f>O172*H172</f>
        <v>0</v>
      </c>
      <c r="Q172" s="244">
        <v>0</v>
      </c>
      <c r="R172" s="244">
        <f>Q172*H172</f>
        <v>0</v>
      </c>
      <c r="S172" s="244">
        <v>0</v>
      </c>
      <c r="T172" s="245">
        <f>S172*H172</f>
        <v>0</v>
      </c>
      <c r="U172" s="36"/>
      <c r="V172" s="36"/>
      <c r="W172" s="36"/>
      <c r="X172" s="36"/>
      <c r="Y172" s="36"/>
      <c r="Z172" s="36"/>
      <c r="AA172" s="36"/>
      <c r="AB172" s="36"/>
      <c r="AC172" s="36"/>
      <c r="AD172" s="36"/>
      <c r="AE172" s="36"/>
      <c r="AR172" s="246" t="s">
        <v>209</v>
      </c>
      <c r="AT172" s="246" t="s">
        <v>204</v>
      </c>
      <c r="AU172" s="246" t="s">
        <v>80</v>
      </c>
      <c r="AY172" s="15" t="s">
        <v>203</v>
      </c>
      <c r="BE172" s="247">
        <f>IF(N172="základní",J172,0)</f>
        <v>0</v>
      </c>
      <c r="BF172" s="247">
        <f>IF(N172="snížená",J172,0)</f>
        <v>0</v>
      </c>
      <c r="BG172" s="247">
        <f>IF(N172="zákl. přenesená",J172,0)</f>
        <v>0</v>
      </c>
      <c r="BH172" s="247">
        <f>IF(N172="sníž. přenesená",J172,0)</f>
        <v>0</v>
      </c>
      <c r="BI172" s="247">
        <f>IF(N172="nulová",J172,0)</f>
        <v>0</v>
      </c>
      <c r="BJ172" s="15" t="s">
        <v>80</v>
      </c>
      <c r="BK172" s="247">
        <f>ROUND(I172*H172,2)</f>
        <v>0</v>
      </c>
      <c r="BL172" s="15" t="s">
        <v>209</v>
      </c>
      <c r="BM172" s="246" t="s">
        <v>390</v>
      </c>
    </row>
    <row r="173" s="2" customFormat="1">
      <c r="A173" s="36"/>
      <c r="B173" s="37"/>
      <c r="C173" s="38"/>
      <c r="D173" s="248" t="s">
        <v>211</v>
      </c>
      <c r="E173" s="38"/>
      <c r="F173" s="249" t="s">
        <v>391</v>
      </c>
      <c r="G173" s="38"/>
      <c r="H173" s="38"/>
      <c r="I173" s="152"/>
      <c r="J173" s="38"/>
      <c r="K173" s="38"/>
      <c r="L173" s="42"/>
      <c r="M173" s="250"/>
      <c r="N173" s="251"/>
      <c r="O173" s="89"/>
      <c r="P173" s="89"/>
      <c r="Q173" s="89"/>
      <c r="R173" s="89"/>
      <c r="S173" s="89"/>
      <c r="T173" s="90"/>
      <c r="U173" s="36"/>
      <c r="V173" s="36"/>
      <c r="W173" s="36"/>
      <c r="X173" s="36"/>
      <c r="Y173" s="36"/>
      <c r="Z173" s="36"/>
      <c r="AA173" s="36"/>
      <c r="AB173" s="36"/>
      <c r="AC173" s="36"/>
      <c r="AD173" s="36"/>
      <c r="AE173" s="36"/>
      <c r="AT173" s="15" t="s">
        <v>211</v>
      </c>
      <c r="AU173" s="15" t="s">
        <v>80</v>
      </c>
    </row>
    <row r="174" s="12" customFormat="1">
      <c r="A174" s="12"/>
      <c r="B174" s="252"/>
      <c r="C174" s="253"/>
      <c r="D174" s="248" t="s">
        <v>213</v>
      </c>
      <c r="E174" s="254" t="s">
        <v>300</v>
      </c>
      <c r="F174" s="255" t="s">
        <v>392</v>
      </c>
      <c r="G174" s="253"/>
      <c r="H174" s="256">
        <v>790.34000000000003</v>
      </c>
      <c r="I174" s="257"/>
      <c r="J174" s="253"/>
      <c r="K174" s="253"/>
      <c r="L174" s="258"/>
      <c r="M174" s="259"/>
      <c r="N174" s="260"/>
      <c r="O174" s="260"/>
      <c r="P174" s="260"/>
      <c r="Q174" s="260"/>
      <c r="R174" s="260"/>
      <c r="S174" s="260"/>
      <c r="T174" s="261"/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T174" s="262" t="s">
        <v>213</v>
      </c>
      <c r="AU174" s="262" t="s">
        <v>80</v>
      </c>
      <c r="AV174" s="12" t="s">
        <v>95</v>
      </c>
      <c r="AW174" s="12" t="s">
        <v>29</v>
      </c>
      <c r="AX174" s="12" t="s">
        <v>80</v>
      </c>
      <c r="AY174" s="262" t="s">
        <v>203</v>
      </c>
    </row>
    <row r="175" s="2" customFormat="1" ht="16.5" customHeight="1">
      <c r="A175" s="36"/>
      <c r="B175" s="37"/>
      <c r="C175" s="236" t="s">
        <v>393</v>
      </c>
      <c r="D175" s="236" t="s">
        <v>204</v>
      </c>
      <c r="E175" s="237" t="s">
        <v>394</v>
      </c>
      <c r="F175" s="238" t="s">
        <v>395</v>
      </c>
      <c r="G175" s="239" t="s">
        <v>311</v>
      </c>
      <c r="H175" s="240">
        <v>878.29999999999995</v>
      </c>
      <c r="I175" s="241"/>
      <c r="J175" s="240">
        <f>ROUND(I175*H175,2)</f>
        <v>0</v>
      </c>
      <c r="K175" s="238" t="s">
        <v>208</v>
      </c>
      <c r="L175" s="42"/>
      <c r="M175" s="242" t="s">
        <v>1</v>
      </c>
      <c r="N175" s="243" t="s">
        <v>37</v>
      </c>
      <c r="O175" s="89"/>
      <c r="P175" s="244">
        <f>O175*H175</f>
        <v>0</v>
      </c>
      <c r="Q175" s="244">
        <v>0</v>
      </c>
      <c r="R175" s="244">
        <f>Q175*H175</f>
        <v>0</v>
      </c>
      <c r="S175" s="244">
        <v>0</v>
      </c>
      <c r="T175" s="245">
        <f>S175*H175</f>
        <v>0</v>
      </c>
      <c r="U175" s="36"/>
      <c r="V175" s="36"/>
      <c r="W175" s="36"/>
      <c r="X175" s="36"/>
      <c r="Y175" s="36"/>
      <c r="Z175" s="36"/>
      <c r="AA175" s="36"/>
      <c r="AB175" s="36"/>
      <c r="AC175" s="36"/>
      <c r="AD175" s="36"/>
      <c r="AE175" s="36"/>
      <c r="AR175" s="246" t="s">
        <v>209</v>
      </c>
      <c r="AT175" s="246" t="s">
        <v>204</v>
      </c>
      <c r="AU175" s="246" t="s">
        <v>80</v>
      </c>
      <c r="AY175" s="15" t="s">
        <v>203</v>
      </c>
      <c r="BE175" s="247">
        <f>IF(N175="základní",J175,0)</f>
        <v>0</v>
      </c>
      <c r="BF175" s="247">
        <f>IF(N175="snížená",J175,0)</f>
        <v>0</v>
      </c>
      <c r="BG175" s="247">
        <f>IF(N175="zákl. přenesená",J175,0)</f>
        <v>0</v>
      </c>
      <c r="BH175" s="247">
        <f>IF(N175="sníž. přenesená",J175,0)</f>
        <v>0</v>
      </c>
      <c r="BI175" s="247">
        <f>IF(N175="nulová",J175,0)</f>
        <v>0</v>
      </c>
      <c r="BJ175" s="15" t="s">
        <v>80</v>
      </c>
      <c r="BK175" s="247">
        <f>ROUND(I175*H175,2)</f>
        <v>0</v>
      </c>
      <c r="BL175" s="15" t="s">
        <v>209</v>
      </c>
      <c r="BM175" s="246" t="s">
        <v>396</v>
      </c>
    </row>
    <row r="176" s="2" customFormat="1">
      <c r="A176" s="36"/>
      <c r="B176" s="37"/>
      <c r="C176" s="38"/>
      <c r="D176" s="248" t="s">
        <v>211</v>
      </c>
      <c r="E176" s="38"/>
      <c r="F176" s="249" t="s">
        <v>397</v>
      </c>
      <c r="G176" s="38"/>
      <c r="H176" s="38"/>
      <c r="I176" s="152"/>
      <c r="J176" s="38"/>
      <c r="K176" s="38"/>
      <c r="L176" s="42"/>
      <c r="M176" s="250"/>
      <c r="N176" s="251"/>
      <c r="O176" s="89"/>
      <c r="P176" s="89"/>
      <c r="Q176" s="89"/>
      <c r="R176" s="89"/>
      <c r="S176" s="89"/>
      <c r="T176" s="90"/>
      <c r="U176" s="36"/>
      <c r="V176" s="36"/>
      <c r="W176" s="36"/>
      <c r="X176" s="36"/>
      <c r="Y176" s="36"/>
      <c r="Z176" s="36"/>
      <c r="AA176" s="36"/>
      <c r="AB176" s="36"/>
      <c r="AC176" s="36"/>
      <c r="AD176" s="36"/>
      <c r="AE176" s="36"/>
      <c r="AT176" s="15" t="s">
        <v>211</v>
      </c>
      <c r="AU176" s="15" t="s">
        <v>80</v>
      </c>
    </row>
    <row r="177" s="12" customFormat="1">
      <c r="A177" s="12"/>
      <c r="B177" s="252"/>
      <c r="C177" s="253"/>
      <c r="D177" s="248" t="s">
        <v>213</v>
      </c>
      <c r="E177" s="254" t="s">
        <v>220</v>
      </c>
      <c r="F177" s="255" t="s">
        <v>398</v>
      </c>
      <c r="G177" s="253"/>
      <c r="H177" s="256">
        <v>878.29999999999995</v>
      </c>
      <c r="I177" s="257"/>
      <c r="J177" s="253"/>
      <c r="K177" s="253"/>
      <c r="L177" s="258"/>
      <c r="M177" s="259"/>
      <c r="N177" s="260"/>
      <c r="O177" s="260"/>
      <c r="P177" s="260"/>
      <c r="Q177" s="260"/>
      <c r="R177" s="260"/>
      <c r="S177" s="260"/>
      <c r="T177" s="261"/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T177" s="262" t="s">
        <v>213</v>
      </c>
      <c r="AU177" s="262" t="s">
        <v>80</v>
      </c>
      <c r="AV177" s="12" t="s">
        <v>95</v>
      </c>
      <c r="AW177" s="12" t="s">
        <v>29</v>
      </c>
      <c r="AX177" s="12" t="s">
        <v>80</v>
      </c>
      <c r="AY177" s="262" t="s">
        <v>203</v>
      </c>
    </row>
    <row r="178" s="2" customFormat="1" ht="16.5" customHeight="1">
      <c r="A178" s="36"/>
      <c r="B178" s="37"/>
      <c r="C178" s="236" t="s">
        <v>8</v>
      </c>
      <c r="D178" s="236" t="s">
        <v>204</v>
      </c>
      <c r="E178" s="237" t="s">
        <v>399</v>
      </c>
      <c r="F178" s="238" t="s">
        <v>400</v>
      </c>
      <c r="G178" s="239" t="s">
        <v>311</v>
      </c>
      <c r="H178" s="240">
        <v>331.29000000000002</v>
      </c>
      <c r="I178" s="241"/>
      <c r="J178" s="240">
        <f>ROUND(I178*H178,2)</f>
        <v>0</v>
      </c>
      <c r="K178" s="238" t="s">
        <v>208</v>
      </c>
      <c r="L178" s="42"/>
      <c r="M178" s="242" t="s">
        <v>1</v>
      </c>
      <c r="N178" s="243" t="s">
        <v>37</v>
      </c>
      <c r="O178" s="89"/>
      <c r="P178" s="244">
        <f>O178*H178</f>
        <v>0</v>
      </c>
      <c r="Q178" s="244">
        <v>0</v>
      </c>
      <c r="R178" s="244">
        <f>Q178*H178</f>
        <v>0</v>
      </c>
      <c r="S178" s="244">
        <v>0</v>
      </c>
      <c r="T178" s="245">
        <f>S178*H178</f>
        <v>0</v>
      </c>
      <c r="U178" s="36"/>
      <c r="V178" s="36"/>
      <c r="W178" s="36"/>
      <c r="X178" s="36"/>
      <c r="Y178" s="36"/>
      <c r="Z178" s="36"/>
      <c r="AA178" s="36"/>
      <c r="AB178" s="36"/>
      <c r="AC178" s="36"/>
      <c r="AD178" s="36"/>
      <c r="AE178" s="36"/>
      <c r="AR178" s="246" t="s">
        <v>209</v>
      </c>
      <c r="AT178" s="246" t="s">
        <v>204</v>
      </c>
      <c r="AU178" s="246" t="s">
        <v>80</v>
      </c>
      <c r="AY178" s="15" t="s">
        <v>203</v>
      </c>
      <c r="BE178" s="247">
        <f>IF(N178="základní",J178,0)</f>
        <v>0</v>
      </c>
      <c r="BF178" s="247">
        <f>IF(N178="snížená",J178,0)</f>
        <v>0</v>
      </c>
      <c r="BG178" s="247">
        <f>IF(N178="zákl. přenesená",J178,0)</f>
        <v>0</v>
      </c>
      <c r="BH178" s="247">
        <f>IF(N178="sníž. přenesená",J178,0)</f>
        <v>0</v>
      </c>
      <c r="BI178" s="247">
        <f>IF(N178="nulová",J178,0)</f>
        <v>0</v>
      </c>
      <c r="BJ178" s="15" t="s">
        <v>80</v>
      </c>
      <c r="BK178" s="247">
        <f>ROUND(I178*H178,2)</f>
        <v>0</v>
      </c>
      <c r="BL178" s="15" t="s">
        <v>209</v>
      </c>
      <c r="BM178" s="246" t="s">
        <v>401</v>
      </c>
    </row>
    <row r="179" s="2" customFormat="1">
      <c r="A179" s="36"/>
      <c r="B179" s="37"/>
      <c r="C179" s="38"/>
      <c r="D179" s="248" t="s">
        <v>211</v>
      </c>
      <c r="E179" s="38"/>
      <c r="F179" s="249" t="s">
        <v>402</v>
      </c>
      <c r="G179" s="38"/>
      <c r="H179" s="38"/>
      <c r="I179" s="152"/>
      <c r="J179" s="38"/>
      <c r="K179" s="38"/>
      <c r="L179" s="42"/>
      <c r="M179" s="250"/>
      <c r="N179" s="251"/>
      <c r="O179" s="89"/>
      <c r="P179" s="89"/>
      <c r="Q179" s="89"/>
      <c r="R179" s="89"/>
      <c r="S179" s="89"/>
      <c r="T179" s="90"/>
      <c r="U179" s="36"/>
      <c r="V179" s="36"/>
      <c r="W179" s="36"/>
      <c r="X179" s="36"/>
      <c r="Y179" s="36"/>
      <c r="Z179" s="36"/>
      <c r="AA179" s="36"/>
      <c r="AB179" s="36"/>
      <c r="AC179" s="36"/>
      <c r="AD179" s="36"/>
      <c r="AE179" s="36"/>
      <c r="AT179" s="15" t="s">
        <v>211</v>
      </c>
      <c r="AU179" s="15" t="s">
        <v>80</v>
      </c>
    </row>
    <row r="180" s="12" customFormat="1">
      <c r="A180" s="12"/>
      <c r="B180" s="252"/>
      <c r="C180" s="253"/>
      <c r="D180" s="248" t="s">
        <v>213</v>
      </c>
      <c r="E180" s="254" t="s">
        <v>403</v>
      </c>
      <c r="F180" s="255" t="s">
        <v>404</v>
      </c>
      <c r="G180" s="253"/>
      <c r="H180" s="256">
        <v>331.29000000000002</v>
      </c>
      <c r="I180" s="257"/>
      <c r="J180" s="253"/>
      <c r="K180" s="253"/>
      <c r="L180" s="258"/>
      <c r="M180" s="259"/>
      <c r="N180" s="260"/>
      <c r="O180" s="260"/>
      <c r="P180" s="260"/>
      <c r="Q180" s="260"/>
      <c r="R180" s="260"/>
      <c r="S180" s="260"/>
      <c r="T180" s="261"/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T180" s="262" t="s">
        <v>213</v>
      </c>
      <c r="AU180" s="262" t="s">
        <v>80</v>
      </c>
      <c r="AV180" s="12" t="s">
        <v>95</v>
      </c>
      <c r="AW180" s="12" t="s">
        <v>29</v>
      </c>
      <c r="AX180" s="12" t="s">
        <v>80</v>
      </c>
      <c r="AY180" s="262" t="s">
        <v>203</v>
      </c>
    </row>
    <row r="181" s="2" customFormat="1" ht="16.5" customHeight="1">
      <c r="A181" s="36"/>
      <c r="B181" s="37"/>
      <c r="C181" s="236" t="s">
        <v>405</v>
      </c>
      <c r="D181" s="236" t="s">
        <v>204</v>
      </c>
      <c r="E181" s="237" t="s">
        <v>406</v>
      </c>
      <c r="F181" s="238" t="s">
        <v>407</v>
      </c>
      <c r="G181" s="239" t="s">
        <v>267</v>
      </c>
      <c r="H181" s="240">
        <v>4391.5</v>
      </c>
      <c r="I181" s="241"/>
      <c r="J181" s="240">
        <f>ROUND(I181*H181,2)</f>
        <v>0</v>
      </c>
      <c r="K181" s="238" t="s">
        <v>208</v>
      </c>
      <c r="L181" s="42"/>
      <c r="M181" s="242" t="s">
        <v>1</v>
      </c>
      <c r="N181" s="243" t="s">
        <v>37</v>
      </c>
      <c r="O181" s="89"/>
      <c r="P181" s="244">
        <f>O181*H181</f>
        <v>0</v>
      </c>
      <c r="Q181" s="244">
        <v>0</v>
      </c>
      <c r="R181" s="244">
        <f>Q181*H181</f>
        <v>0</v>
      </c>
      <c r="S181" s="244">
        <v>0</v>
      </c>
      <c r="T181" s="245">
        <f>S181*H181</f>
        <v>0</v>
      </c>
      <c r="U181" s="36"/>
      <c r="V181" s="36"/>
      <c r="W181" s="36"/>
      <c r="X181" s="36"/>
      <c r="Y181" s="36"/>
      <c r="Z181" s="36"/>
      <c r="AA181" s="36"/>
      <c r="AB181" s="36"/>
      <c r="AC181" s="36"/>
      <c r="AD181" s="36"/>
      <c r="AE181" s="36"/>
      <c r="AR181" s="246" t="s">
        <v>209</v>
      </c>
      <c r="AT181" s="246" t="s">
        <v>204</v>
      </c>
      <c r="AU181" s="246" t="s">
        <v>80</v>
      </c>
      <c r="AY181" s="15" t="s">
        <v>203</v>
      </c>
      <c r="BE181" s="247">
        <f>IF(N181="základní",J181,0)</f>
        <v>0</v>
      </c>
      <c r="BF181" s="247">
        <f>IF(N181="snížená",J181,0)</f>
        <v>0</v>
      </c>
      <c r="BG181" s="247">
        <f>IF(N181="zákl. přenesená",J181,0)</f>
        <v>0</v>
      </c>
      <c r="BH181" s="247">
        <f>IF(N181="sníž. přenesená",J181,0)</f>
        <v>0</v>
      </c>
      <c r="BI181" s="247">
        <f>IF(N181="nulová",J181,0)</f>
        <v>0</v>
      </c>
      <c r="BJ181" s="15" t="s">
        <v>80</v>
      </c>
      <c r="BK181" s="247">
        <f>ROUND(I181*H181,2)</f>
        <v>0</v>
      </c>
      <c r="BL181" s="15" t="s">
        <v>209</v>
      </c>
      <c r="BM181" s="246" t="s">
        <v>408</v>
      </c>
    </row>
    <row r="182" s="2" customFormat="1">
      <c r="A182" s="36"/>
      <c r="B182" s="37"/>
      <c r="C182" s="38"/>
      <c r="D182" s="248" t="s">
        <v>211</v>
      </c>
      <c r="E182" s="38"/>
      <c r="F182" s="249" t="s">
        <v>409</v>
      </c>
      <c r="G182" s="38"/>
      <c r="H182" s="38"/>
      <c r="I182" s="152"/>
      <c r="J182" s="38"/>
      <c r="K182" s="38"/>
      <c r="L182" s="42"/>
      <c r="M182" s="250"/>
      <c r="N182" s="251"/>
      <c r="O182" s="89"/>
      <c r="P182" s="89"/>
      <c r="Q182" s="89"/>
      <c r="R182" s="89"/>
      <c r="S182" s="89"/>
      <c r="T182" s="90"/>
      <c r="U182" s="36"/>
      <c r="V182" s="36"/>
      <c r="W182" s="36"/>
      <c r="X182" s="36"/>
      <c r="Y182" s="36"/>
      <c r="Z182" s="36"/>
      <c r="AA182" s="36"/>
      <c r="AB182" s="36"/>
      <c r="AC182" s="36"/>
      <c r="AD182" s="36"/>
      <c r="AE182" s="36"/>
      <c r="AT182" s="15" t="s">
        <v>211</v>
      </c>
      <c r="AU182" s="15" t="s">
        <v>80</v>
      </c>
    </row>
    <row r="183" s="12" customFormat="1">
      <c r="A183" s="12"/>
      <c r="B183" s="252"/>
      <c r="C183" s="253"/>
      <c r="D183" s="248" t="s">
        <v>213</v>
      </c>
      <c r="E183" s="254" t="s">
        <v>214</v>
      </c>
      <c r="F183" s="255" t="s">
        <v>410</v>
      </c>
      <c r="G183" s="253"/>
      <c r="H183" s="256">
        <v>4391.5</v>
      </c>
      <c r="I183" s="257"/>
      <c r="J183" s="253"/>
      <c r="K183" s="253"/>
      <c r="L183" s="258"/>
      <c r="M183" s="259"/>
      <c r="N183" s="260"/>
      <c r="O183" s="260"/>
      <c r="P183" s="260"/>
      <c r="Q183" s="260"/>
      <c r="R183" s="260"/>
      <c r="S183" s="260"/>
      <c r="T183" s="261"/>
      <c r="U183" s="12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  <c r="AT183" s="262" t="s">
        <v>213</v>
      </c>
      <c r="AU183" s="262" t="s">
        <v>80</v>
      </c>
      <c r="AV183" s="12" t="s">
        <v>95</v>
      </c>
      <c r="AW183" s="12" t="s">
        <v>29</v>
      </c>
      <c r="AX183" s="12" t="s">
        <v>80</v>
      </c>
      <c r="AY183" s="262" t="s">
        <v>203</v>
      </c>
    </row>
    <row r="184" s="11" customFormat="1" ht="25.92" customHeight="1">
      <c r="A184" s="11"/>
      <c r="B184" s="222"/>
      <c r="C184" s="223"/>
      <c r="D184" s="224" t="s">
        <v>71</v>
      </c>
      <c r="E184" s="225" t="s">
        <v>233</v>
      </c>
      <c r="F184" s="225" t="s">
        <v>411</v>
      </c>
      <c r="G184" s="223"/>
      <c r="H184" s="223"/>
      <c r="I184" s="226"/>
      <c r="J184" s="227">
        <f>BK184</f>
        <v>0</v>
      </c>
      <c r="K184" s="223"/>
      <c r="L184" s="228"/>
      <c r="M184" s="229"/>
      <c r="N184" s="230"/>
      <c r="O184" s="230"/>
      <c r="P184" s="231">
        <f>SUM(P185:P211)</f>
        <v>0</v>
      </c>
      <c r="Q184" s="230"/>
      <c r="R184" s="231">
        <f>SUM(R185:R211)</f>
        <v>0</v>
      </c>
      <c r="S184" s="230"/>
      <c r="T184" s="232">
        <f>SUM(T185:T211)</f>
        <v>0</v>
      </c>
      <c r="U184" s="11"/>
      <c r="V184" s="11"/>
      <c r="W184" s="11"/>
      <c r="X184" s="11"/>
      <c r="Y184" s="11"/>
      <c r="Z184" s="11"/>
      <c r="AA184" s="11"/>
      <c r="AB184" s="11"/>
      <c r="AC184" s="11"/>
      <c r="AD184" s="11"/>
      <c r="AE184" s="11"/>
      <c r="AR184" s="233" t="s">
        <v>80</v>
      </c>
      <c r="AT184" s="234" t="s">
        <v>71</v>
      </c>
      <c r="AU184" s="234" t="s">
        <v>72</v>
      </c>
      <c r="AY184" s="233" t="s">
        <v>203</v>
      </c>
      <c r="BK184" s="235">
        <f>SUM(BK185:BK211)</f>
        <v>0</v>
      </c>
    </row>
    <row r="185" s="2" customFormat="1" ht="16.5" customHeight="1">
      <c r="A185" s="36"/>
      <c r="B185" s="37"/>
      <c r="C185" s="236" t="s">
        <v>412</v>
      </c>
      <c r="D185" s="236" t="s">
        <v>204</v>
      </c>
      <c r="E185" s="237" t="s">
        <v>413</v>
      </c>
      <c r="F185" s="238" t="s">
        <v>414</v>
      </c>
      <c r="G185" s="239" t="s">
        <v>267</v>
      </c>
      <c r="H185" s="240">
        <v>10803.129999999999</v>
      </c>
      <c r="I185" s="241"/>
      <c r="J185" s="240">
        <f>ROUND(I185*H185,2)</f>
        <v>0</v>
      </c>
      <c r="K185" s="238" t="s">
        <v>208</v>
      </c>
      <c r="L185" s="42"/>
      <c r="M185" s="242" t="s">
        <v>1</v>
      </c>
      <c r="N185" s="243" t="s">
        <v>37</v>
      </c>
      <c r="O185" s="89"/>
      <c r="P185" s="244">
        <f>O185*H185</f>
        <v>0</v>
      </c>
      <c r="Q185" s="244">
        <v>0</v>
      </c>
      <c r="R185" s="244">
        <f>Q185*H185</f>
        <v>0</v>
      </c>
      <c r="S185" s="244">
        <v>0</v>
      </c>
      <c r="T185" s="245">
        <f>S185*H185</f>
        <v>0</v>
      </c>
      <c r="U185" s="36"/>
      <c r="V185" s="36"/>
      <c r="W185" s="36"/>
      <c r="X185" s="36"/>
      <c r="Y185" s="36"/>
      <c r="Z185" s="36"/>
      <c r="AA185" s="36"/>
      <c r="AB185" s="36"/>
      <c r="AC185" s="36"/>
      <c r="AD185" s="36"/>
      <c r="AE185" s="36"/>
      <c r="AR185" s="246" t="s">
        <v>209</v>
      </c>
      <c r="AT185" s="246" t="s">
        <v>204</v>
      </c>
      <c r="AU185" s="246" t="s">
        <v>80</v>
      </c>
      <c r="AY185" s="15" t="s">
        <v>203</v>
      </c>
      <c r="BE185" s="247">
        <f>IF(N185="základní",J185,0)</f>
        <v>0</v>
      </c>
      <c r="BF185" s="247">
        <f>IF(N185="snížená",J185,0)</f>
        <v>0</v>
      </c>
      <c r="BG185" s="247">
        <f>IF(N185="zákl. přenesená",J185,0)</f>
        <v>0</v>
      </c>
      <c r="BH185" s="247">
        <f>IF(N185="sníž. přenesená",J185,0)</f>
        <v>0</v>
      </c>
      <c r="BI185" s="247">
        <f>IF(N185="nulová",J185,0)</f>
        <v>0</v>
      </c>
      <c r="BJ185" s="15" t="s">
        <v>80</v>
      </c>
      <c r="BK185" s="247">
        <f>ROUND(I185*H185,2)</f>
        <v>0</v>
      </c>
      <c r="BL185" s="15" t="s">
        <v>209</v>
      </c>
      <c r="BM185" s="246" t="s">
        <v>415</v>
      </c>
    </row>
    <row r="186" s="2" customFormat="1">
      <c r="A186" s="36"/>
      <c r="B186" s="37"/>
      <c r="C186" s="38"/>
      <c r="D186" s="248" t="s">
        <v>211</v>
      </c>
      <c r="E186" s="38"/>
      <c r="F186" s="249" t="s">
        <v>416</v>
      </c>
      <c r="G186" s="38"/>
      <c r="H186" s="38"/>
      <c r="I186" s="152"/>
      <c r="J186" s="38"/>
      <c r="K186" s="38"/>
      <c r="L186" s="42"/>
      <c r="M186" s="250"/>
      <c r="N186" s="251"/>
      <c r="O186" s="89"/>
      <c r="P186" s="89"/>
      <c r="Q186" s="89"/>
      <c r="R186" s="89"/>
      <c r="S186" s="89"/>
      <c r="T186" s="90"/>
      <c r="U186" s="36"/>
      <c r="V186" s="36"/>
      <c r="W186" s="36"/>
      <c r="X186" s="36"/>
      <c r="Y186" s="36"/>
      <c r="Z186" s="36"/>
      <c r="AA186" s="36"/>
      <c r="AB186" s="36"/>
      <c r="AC186" s="36"/>
      <c r="AD186" s="36"/>
      <c r="AE186" s="36"/>
      <c r="AT186" s="15" t="s">
        <v>211</v>
      </c>
      <c r="AU186" s="15" t="s">
        <v>80</v>
      </c>
    </row>
    <row r="187" s="12" customFormat="1">
      <c r="A187" s="12"/>
      <c r="B187" s="252"/>
      <c r="C187" s="253"/>
      <c r="D187" s="248" t="s">
        <v>213</v>
      </c>
      <c r="E187" s="254" t="s">
        <v>417</v>
      </c>
      <c r="F187" s="255" t="s">
        <v>418</v>
      </c>
      <c r="G187" s="253"/>
      <c r="H187" s="256">
        <v>10803.129999999999</v>
      </c>
      <c r="I187" s="257"/>
      <c r="J187" s="253"/>
      <c r="K187" s="253"/>
      <c r="L187" s="258"/>
      <c r="M187" s="259"/>
      <c r="N187" s="260"/>
      <c r="O187" s="260"/>
      <c r="P187" s="260"/>
      <c r="Q187" s="260"/>
      <c r="R187" s="260"/>
      <c r="S187" s="260"/>
      <c r="T187" s="261"/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T187" s="262" t="s">
        <v>213</v>
      </c>
      <c r="AU187" s="262" t="s">
        <v>80</v>
      </c>
      <c r="AV187" s="12" t="s">
        <v>95</v>
      </c>
      <c r="AW187" s="12" t="s">
        <v>29</v>
      </c>
      <c r="AX187" s="12" t="s">
        <v>80</v>
      </c>
      <c r="AY187" s="262" t="s">
        <v>203</v>
      </c>
    </row>
    <row r="188" s="2" customFormat="1" ht="16.5" customHeight="1">
      <c r="A188" s="36"/>
      <c r="B188" s="37"/>
      <c r="C188" s="236" t="s">
        <v>419</v>
      </c>
      <c r="D188" s="236" t="s">
        <v>204</v>
      </c>
      <c r="E188" s="237" t="s">
        <v>420</v>
      </c>
      <c r="F188" s="238" t="s">
        <v>421</v>
      </c>
      <c r="G188" s="239" t="s">
        <v>267</v>
      </c>
      <c r="H188" s="240">
        <v>1639.49</v>
      </c>
      <c r="I188" s="241"/>
      <c r="J188" s="240">
        <f>ROUND(I188*H188,2)</f>
        <v>0</v>
      </c>
      <c r="K188" s="238" t="s">
        <v>208</v>
      </c>
      <c r="L188" s="42"/>
      <c r="M188" s="242" t="s">
        <v>1</v>
      </c>
      <c r="N188" s="243" t="s">
        <v>37</v>
      </c>
      <c r="O188" s="89"/>
      <c r="P188" s="244">
        <f>O188*H188</f>
        <v>0</v>
      </c>
      <c r="Q188" s="244">
        <v>0</v>
      </c>
      <c r="R188" s="244">
        <f>Q188*H188</f>
        <v>0</v>
      </c>
      <c r="S188" s="244">
        <v>0</v>
      </c>
      <c r="T188" s="245">
        <f>S188*H188</f>
        <v>0</v>
      </c>
      <c r="U188" s="36"/>
      <c r="V188" s="36"/>
      <c r="W188" s="36"/>
      <c r="X188" s="36"/>
      <c r="Y188" s="36"/>
      <c r="Z188" s="36"/>
      <c r="AA188" s="36"/>
      <c r="AB188" s="36"/>
      <c r="AC188" s="36"/>
      <c r="AD188" s="36"/>
      <c r="AE188" s="36"/>
      <c r="AR188" s="246" t="s">
        <v>209</v>
      </c>
      <c r="AT188" s="246" t="s">
        <v>204</v>
      </c>
      <c r="AU188" s="246" t="s">
        <v>80</v>
      </c>
      <c r="AY188" s="15" t="s">
        <v>203</v>
      </c>
      <c r="BE188" s="247">
        <f>IF(N188="základní",J188,0)</f>
        <v>0</v>
      </c>
      <c r="BF188" s="247">
        <f>IF(N188="snížená",J188,0)</f>
        <v>0</v>
      </c>
      <c r="BG188" s="247">
        <f>IF(N188="zákl. přenesená",J188,0)</f>
        <v>0</v>
      </c>
      <c r="BH188" s="247">
        <f>IF(N188="sníž. přenesená",J188,0)</f>
        <v>0</v>
      </c>
      <c r="BI188" s="247">
        <f>IF(N188="nulová",J188,0)</f>
        <v>0</v>
      </c>
      <c r="BJ188" s="15" t="s">
        <v>80</v>
      </c>
      <c r="BK188" s="247">
        <f>ROUND(I188*H188,2)</f>
        <v>0</v>
      </c>
      <c r="BL188" s="15" t="s">
        <v>209</v>
      </c>
      <c r="BM188" s="246" t="s">
        <v>422</v>
      </c>
    </row>
    <row r="189" s="2" customFormat="1">
      <c r="A189" s="36"/>
      <c r="B189" s="37"/>
      <c r="C189" s="38"/>
      <c r="D189" s="248" t="s">
        <v>211</v>
      </c>
      <c r="E189" s="38"/>
      <c r="F189" s="249" t="s">
        <v>416</v>
      </c>
      <c r="G189" s="38"/>
      <c r="H189" s="38"/>
      <c r="I189" s="152"/>
      <c r="J189" s="38"/>
      <c r="K189" s="38"/>
      <c r="L189" s="42"/>
      <c r="M189" s="250"/>
      <c r="N189" s="251"/>
      <c r="O189" s="89"/>
      <c r="P189" s="89"/>
      <c r="Q189" s="89"/>
      <c r="R189" s="89"/>
      <c r="S189" s="89"/>
      <c r="T189" s="90"/>
      <c r="U189" s="36"/>
      <c r="V189" s="36"/>
      <c r="W189" s="36"/>
      <c r="X189" s="36"/>
      <c r="Y189" s="36"/>
      <c r="Z189" s="36"/>
      <c r="AA189" s="36"/>
      <c r="AB189" s="36"/>
      <c r="AC189" s="36"/>
      <c r="AD189" s="36"/>
      <c r="AE189" s="36"/>
      <c r="AT189" s="15" t="s">
        <v>211</v>
      </c>
      <c r="AU189" s="15" t="s">
        <v>80</v>
      </c>
    </row>
    <row r="190" s="12" customFormat="1">
      <c r="A190" s="12"/>
      <c r="B190" s="252"/>
      <c r="C190" s="253"/>
      <c r="D190" s="248" t="s">
        <v>213</v>
      </c>
      <c r="E190" s="254" t="s">
        <v>423</v>
      </c>
      <c r="F190" s="255" t="s">
        <v>424</v>
      </c>
      <c r="G190" s="253"/>
      <c r="H190" s="256">
        <v>1639.49</v>
      </c>
      <c r="I190" s="257"/>
      <c r="J190" s="253"/>
      <c r="K190" s="253"/>
      <c r="L190" s="258"/>
      <c r="M190" s="259"/>
      <c r="N190" s="260"/>
      <c r="O190" s="260"/>
      <c r="P190" s="260"/>
      <c r="Q190" s="260"/>
      <c r="R190" s="260"/>
      <c r="S190" s="260"/>
      <c r="T190" s="261"/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T190" s="262" t="s">
        <v>213</v>
      </c>
      <c r="AU190" s="262" t="s">
        <v>80</v>
      </c>
      <c r="AV190" s="12" t="s">
        <v>95</v>
      </c>
      <c r="AW190" s="12" t="s">
        <v>29</v>
      </c>
      <c r="AX190" s="12" t="s">
        <v>80</v>
      </c>
      <c r="AY190" s="262" t="s">
        <v>203</v>
      </c>
    </row>
    <row r="191" s="2" customFormat="1" ht="16.5" customHeight="1">
      <c r="A191" s="36"/>
      <c r="B191" s="37"/>
      <c r="C191" s="236" t="s">
        <v>425</v>
      </c>
      <c r="D191" s="236" t="s">
        <v>204</v>
      </c>
      <c r="E191" s="237" t="s">
        <v>426</v>
      </c>
      <c r="F191" s="238" t="s">
        <v>427</v>
      </c>
      <c r="G191" s="239" t="s">
        <v>267</v>
      </c>
      <c r="H191" s="240">
        <v>1731.72</v>
      </c>
      <c r="I191" s="241"/>
      <c r="J191" s="240">
        <f>ROUND(I191*H191,2)</f>
        <v>0</v>
      </c>
      <c r="K191" s="238" t="s">
        <v>208</v>
      </c>
      <c r="L191" s="42"/>
      <c r="M191" s="242" t="s">
        <v>1</v>
      </c>
      <c r="N191" s="243" t="s">
        <v>37</v>
      </c>
      <c r="O191" s="89"/>
      <c r="P191" s="244">
        <f>O191*H191</f>
        <v>0</v>
      </c>
      <c r="Q191" s="244">
        <v>0</v>
      </c>
      <c r="R191" s="244">
        <f>Q191*H191</f>
        <v>0</v>
      </c>
      <c r="S191" s="244">
        <v>0</v>
      </c>
      <c r="T191" s="245">
        <f>S191*H191</f>
        <v>0</v>
      </c>
      <c r="U191" s="36"/>
      <c r="V191" s="36"/>
      <c r="W191" s="36"/>
      <c r="X191" s="36"/>
      <c r="Y191" s="36"/>
      <c r="Z191" s="36"/>
      <c r="AA191" s="36"/>
      <c r="AB191" s="36"/>
      <c r="AC191" s="36"/>
      <c r="AD191" s="36"/>
      <c r="AE191" s="36"/>
      <c r="AR191" s="246" t="s">
        <v>209</v>
      </c>
      <c r="AT191" s="246" t="s">
        <v>204</v>
      </c>
      <c r="AU191" s="246" t="s">
        <v>80</v>
      </c>
      <c r="AY191" s="15" t="s">
        <v>203</v>
      </c>
      <c r="BE191" s="247">
        <f>IF(N191="základní",J191,0)</f>
        <v>0</v>
      </c>
      <c r="BF191" s="247">
        <f>IF(N191="snížená",J191,0)</f>
        <v>0</v>
      </c>
      <c r="BG191" s="247">
        <f>IF(N191="zákl. přenesená",J191,0)</f>
        <v>0</v>
      </c>
      <c r="BH191" s="247">
        <f>IF(N191="sníž. přenesená",J191,0)</f>
        <v>0</v>
      </c>
      <c r="BI191" s="247">
        <f>IF(N191="nulová",J191,0)</f>
        <v>0</v>
      </c>
      <c r="BJ191" s="15" t="s">
        <v>80</v>
      </c>
      <c r="BK191" s="247">
        <f>ROUND(I191*H191,2)</f>
        <v>0</v>
      </c>
      <c r="BL191" s="15" t="s">
        <v>209</v>
      </c>
      <c r="BM191" s="246" t="s">
        <v>428</v>
      </c>
    </row>
    <row r="192" s="2" customFormat="1">
      <c r="A192" s="36"/>
      <c r="B192" s="37"/>
      <c r="C192" s="38"/>
      <c r="D192" s="248" t="s">
        <v>211</v>
      </c>
      <c r="E192" s="38"/>
      <c r="F192" s="249" t="s">
        <v>429</v>
      </c>
      <c r="G192" s="38"/>
      <c r="H192" s="38"/>
      <c r="I192" s="152"/>
      <c r="J192" s="38"/>
      <c r="K192" s="38"/>
      <c r="L192" s="42"/>
      <c r="M192" s="250"/>
      <c r="N192" s="251"/>
      <c r="O192" s="89"/>
      <c r="P192" s="89"/>
      <c r="Q192" s="89"/>
      <c r="R192" s="89"/>
      <c r="S192" s="89"/>
      <c r="T192" s="90"/>
      <c r="U192" s="36"/>
      <c r="V192" s="36"/>
      <c r="W192" s="36"/>
      <c r="X192" s="36"/>
      <c r="Y192" s="36"/>
      <c r="Z192" s="36"/>
      <c r="AA192" s="36"/>
      <c r="AB192" s="36"/>
      <c r="AC192" s="36"/>
      <c r="AD192" s="36"/>
      <c r="AE192" s="36"/>
      <c r="AT192" s="15" t="s">
        <v>211</v>
      </c>
      <c r="AU192" s="15" t="s">
        <v>80</v>
      </c>
    </row>
    <row r="193" s="12" customFormat="1">
      <c r="A193" s="12"/>
      <c r="B193" s="252"/>
      <c r="C193" s="253"/>
      <c r="D193" s="248" t="s">
        <v>213</v>
      </c>
      <c r="E193" s="254" t="s">
        <v>430</v>
      </c>
      <c r="F193" s="255" t="s">
        <v>431</v>
      </c>
      <c r="G193" s="253"/>
      <c r="H193" s="256">
        <v>1731.72</v>
      </c>
      <c r="I193" s="257"/>
      <c r="J193" s="253"/>
      <c r="K193" s="253"/>
      <c r="L193" s="258"/>
      <c r="M193" s="259"/>
      <c r="N193" s="260"/>
      <c r="O193" s="260"/>
      <c r="P193" s="260"/>
      <c r="Q193" s="260"/>
      <c r="R193" s="260"/>
      <c r="S193" s="260"/>
      <c r="T193" s="261"/>
      <c r="U193" s="12"/>
      <c r="V193" s="12"/>
      <c r="W193" s="12"/>
      <c r="X193" s="12"/>
      <c r="Y193" s="12"/>
      <c r="Z193" s="12"/>
      <c r="AA193" s="12"/>
      <c r="AB193" s="12"/>
      <c r="AC193" s="12"/>
      <c r="AD193" s="12"/>
      <c r="AE193" s="12"/>
      <c r="AT193" s="262" t="s">
        <v>213</v>
      </c>
      <c r="AU193" s="262" t="s">
        <v>80</v>
      </c>
      <c r="AV193" s="12" t="s">
        <v>95</v>
      </c>
      <c r="AW193" s="12" t="s">
        <v>29</v>
      </c>
      <c r="AX193" s="12" t="s">
        <v>80</v>
      </c>
      <c r="AY193" s="262" t="s">
        <v>203</v>
      </c>
    </row>
    <row r="194" s="2" customFormat="1" ht="16.5" customHeight="1">
      <c r="A194" s="36"/>
      <c r="B194" s="37"/>
      <c r="C194" s="236" t="s">
        <v>432</v>
      </c>
      <c r="D194" s="236" t="s">
        <v>204</v>
      </c>
      <c r="E194" s="237" t="s">
        <v>433</v>
      </c>
      <c r="F194" s="238" t="s">
        <v>434</v>
      </c>
      <c r="G194" s="239" t="s">
        <v>267</v>
      </c>
      <c r="H194" s="240">
        <v>36762.290000000001</v>
      </c>
      <c r="I194" s="241"/>
      <c r="J194" s="240">
        <f>ROUND(I194*H194,2)</f>
        <v>0</v>
      </c>
      <c r="K194" s="238" t="s">
        <v>208</v>
      </c>
      <c r="L194" s="42"/>
      <c r="M194" s="242" t="s">
        <v>1</v>
      </c>
      <c r="N194" s="243" t="s">
        <v>37</v>
      </c>
      <c r="O194" s="89"/>
      <c r="P194" s="244">
        <f>O194*H194</f>
        <v>0</v>
      </c>
      <c r="Q194" s="244">
        <v>0</v>
      </c>
      <c r="R194" s="244">
        <f>Q194*H194</f>
        <v>0</v>
      </c>
      <c r="S194" s="244">
        <v>0</v>
      </c>
      <c r="T194" s="245">
        <f>S194*H194</f>
        <v>0</v>
      </c>
      <c r="U194" s="36"/>
      <c r="V194" s="36"/>
      <c r="W194" s="36"/>
      <c r="X194" s="36"/>
      <c r="Y194" s="36"/>
      <c r="Z194" s="36"/>
      <c r="AA194" s="36"/>
      <c r="AB194" s="36"/>
      <c r="AC194" s="36"/>
      <c r="AD194" s="36"/>
      <c r="AE194" s="36"/>
      <c r="AR194" s="246" t="s">
        <v>209</v>
      </c>
      <c r="AT194" s="246" t="s">
        <v>204</v>
      </c>
      <c r="AU194" s="246" t="s">
        <v>80</v>
      </c>
      <c r="AY194" s="15" t="s">
        <v>203</v>
      </c>
      <c r="BE194" s="247">
        <f>IF(N194="základní",J194,0)</f>
        <v>0</v>
      </c>
      <c r="BF194" s="247">
        <f>IF(N194="snížená",J194,0)</f>
        <v>0</v>
      </c>
      <c r="BG194" s="247">
        <f>IF(N194="zákl. přenesená",J194,0)</f>
        <v>0</v>
      </c>
      <c r="BH194" s="247">
        <f>IF(N194="sníž. přenesená",J194,0)</f>
        <v>0</v>
      </c>
      <c r="BI194" s="247">
        <f>IF(N194="nulová",J194,0)</f>
        <v>0</v>
      </c>
      <c r="BJ194" s="15" t="s">
        <v>80</v>
      </c>
      <c r="BK194" s="247">
        <f>ROUND(I194*H194,2)</f>
        <v>0</v>
      </c>
      <c r="BL194" s="15" t="s">
        <v>209</v>
      </c>
      <c r="BM194" s="246" t="s">
        <v>435</v>
      </c>
    </row>
    <row r="195" s="2" customFormat="1">
      <c r="A195" s="36"/>
      <c r="B195" s="37"/>
      <c r="C195" s="38"/>
      <c r="D195" s="248" t="s">
        <v>211</v>
      </c>
      <c r="E195" s="38"/>
      <c r="F195" s="249" t="s">
        <v>436</v>
      </c>
      <c r="G195" s="38"/>
      <c r="H195" s="38"/>
      <c r="I195" s="152"/>
      <c r="J195" s="38"/>
      <c r="K195" s="38"/>
      <c r="L195" s="42"/>
      <c r="M195" s="250"/>
      <c r="N195" s="251"/>
      <c r="O195" s="89"/>
      <c r="P195" s="89"/>
      <c r="Q195" s="89"/>
      <c r="R195" s="89"/>
      <c r="S195" s="89"/>
      <c r="T195" s="90"/>
      <c r="U195" s="36"/>
      <c r="V195" s="36"/>
      <c r="W195" s="36"/>
      <c r="X195" s="36"/>
      <c r="Y195" s="36"/>
      <c r="Z195" s="36"/>
      <c r="AA195" s="36"/>
      <c r="AB195" s="36"/>
      <c r="AC195" s="36"/>
      <c r="AD195" s="36"/>
      <c r="AE195" s="36"/>
      <c r="AT195" s="15" t="s">
        <v>211</v>
      </c>
      <c r="AU195" s="15" t="s">
        <v>80</v>
      </c>
    </row>
    <row r="196" s="12" customFormat="1">
      <c r="A196" s="12"/>
      <c r="B196" s="252"/>
      <c r="C196" s="253"/>
      <c r="D196" s="248" t="s">
        <v>213</v>
      </c>
      <c r="E196" s="254" t="s">
        <v>437</v>
      </c>
      <c r="F196" s="255" t="s">
        <v>438</v>
      </c>
      <c r="G196" s="253"/>
      <c r="H196" s="256">
        <v>12442.620000000001</v>
      </c>
      <c r="I196" s="257"/>
      <c r="J196" s="253"/>
      <c r="K196" s="253"/>
      <c r="L196" s="258"/>
      <c r="M196" s="259"/>
      <c r="N196" s="260"/>
      <c r="O196" s="260"/>
      <c r="P196" s="260"/>
      <c r="Q196" s="260"/>
      <c r="R196" s="260"/>
      <c r="S196" s="260"/>
      <c r="T196" s="261"/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T196" s="262" t="s">
        <v>213</v>
      </c>
      <c r="AU196" s="262" t="s">
        <v>80</v>
      </c>
      <c r="AV196" s="12" t="s">
        <v>95</v>
      </c>
      <c r="AW196" s="12" t="s">
        <v>29</v>
      </c>
      <c r="AX196" s="12" t="s">
        <v>72</v>
      </c>
      <c r="AY196" s="262" t="s">
        <v>203</v>
      </c>
    </row>
    <row r="197" s="12" customFormat="1">
      <c r="A197" s="12"/>
      <c r="B197" s="252"/>
      <c r="C197" s="253"/>
      <c r="D197" s="248" t="s">
        <v>213</v>
      </c>
      <c r="E197" s="254" t="s">
        <v>303</v>
      </c>
      <c r="F197" s="255" t="s">
        <v>439</v>
      </c>
      <c r="G197" s="253"/>
      <c r="H197" s="256">
        <v>12442.620000000001</v>
      </c>
      <c r="I197" s="257"/>
      <c r="J197" s="253"/>
      <c r="K197" s="253"/>
      <c r="L197" s="258"/>
      <c r="M197" s="259"/>
      <c r="N197" s="260"/>
      <c r="O197" s="260"/>
      <c r="P197" s="260"/>
      <c r="Q197" s="260"/>
      <c r="R197" s="260"/>
      <c r="S197" s="260"/>
      <c r="T197" s="261"/>
      <c r="U197" s="12"/>
      <c r="V197" s="12"/>
      <c r="W197" s="12"/>
      <c r="X197" s="12"/>
      <c r="Y197" s="12"/>
      <c r="Z197" s="12"/>
      <c r="AA197" s="12"/>
      <c r="AB197" s="12"/>
      <c r="AC197" s="12"/>
      <c r="AD197" s="12"/>
      <c r="AE197" s="12"/>
      <c r="AT197" s="262" t="s">
        <v>213</v>
      </c>
      <c r="AU197" s="262" t="s">
        <v>80</v>
      </c>
      <c r="AV197" s="12" t="s">
        <v>95</v>
      </c>
      <c r="AW197" s="12" t="s">
        <v>29</v>
      </c>
      <c r="AX197" s="12" t="s">
        <v>72</v>
      </c>
      <c r="AY197" s="262" t="s">
        <v>203</v>
      </c>
    </row>
    <row r="198" s="12" customFormat="1">
      <c r="A198" s="12"/>
      <c r="B198" s="252"/>
      <c r="C198" s="253"/>
      <c r="D198" s="248" t="s">
        <v>213</v>
      </c>
      <c r="E198" s="254" t="s">
        <v>306</v>
      </c>
      <c r="F198" s="255" t="s">
        <v>440</v>
      </c>
      <c r="G198" s="253"/>
      <c r="H198" s="256">
        <v>11877.049999999999</v>
      </c>
      <c r="I198" s="257"/>
      <c r="J198" s="253"/>
      <c r="K198" s="253"/>
      <c r="L198" s="258"/>
      <c r="M198" s="259"/>
      <c r="N198" s="260"/>
      <c r="O198" s="260"/>
      <c r="P198" s="260"/>
      <c r="Q198" s="260"/>
      <c r="R198" s="260"/>
      <c r="S198" s="260"/>
      <c r="T198" s="261"/>
      <c r="U198" s="12"/>
      <c r="V198" s="12"/>
      <c r="W198" s="12"/>
      <c r="X198" s="12"/>
      <c r="Y198" s="12"/>
      <c r="Z198" s="12"/>
      <c r="AA198" s="12"/>
      <c r="AB198" s="12"/>
      <c r="AC198" s="12"/>
      <c r="AD198" s="12"/>
      <c r="AE198" s="12"/>
      <c r="AT198" s="262" t="s">
        <v>213</v>
      </c>
      <c r="AU198" s="262" t="s">
        <v>80</v>
      </c>
      <c r="AV198" s="12" t="s">
        <v>95</v>
      </c>
      <c r="AW198" s="12" t="s">
        <v>29</v>
      </c>
      <c r="AX198" s="12" t="s">
        <v>72</v>
      </c>
      <c r="AY198" s="262" t="s">
        <v>203</v>
      </c>
    </row>
    <row r="199" s="12" customFormat="1">
      <c r="A199" s="12"/>
      <c r="B199" s="252"/>
      <c r="C199" s="253"/>
      <c r="D199" s="248" t="s">
        <v>213</v>
      </c>
      <c r="E199" s="254" t="s">
        <v>441</v>
      </c>
      <c r="F199" s="255" t="s">
        <v>442</v>
      </c>
      <c r="G199" s="253"/>
      <c r="H199" s="256">
        <v>36762.290000000001</v>
      </c>
      <c r="I199" s="257"/>
      <c r="J199" s="253"/>
      <c r="K199" s="253"/>
      <c r="L199" s="258"/>
      <c r="M199" s="259"/>
      <c r="N199" s="260"/>
      <c r="O199" s="260"/>
      <c r="P199" s="260"/>
      <c r="Q199" s="260"/>
      <c r="R199" s="260"/>
      <c r="S199" s="260"/>
      <c r="T199" s="261"/>
      <c r="U199" s="12"/>
      <c r="V199" s="12"/>
      <c r="W199" s="12"/>
      <c r="X199" s="12"/>
      <c r="Y199" s="12"/>
      <c r="Z199" s="12"/>
      <c r="AA199" s="12"/>
      <c r="AB199" s="12"/>
      <c r="AC199" s="12"/>
      <c r="AD199" s="12"/>
      <c r="AE199" s="12"/>
      <c r="AT199" s="262" t="s">
        <v>213</v>
      </c>
      <c r="AU199" s="262" t="s">
        <v>80</v>
      </c>
      <c r="AV199" s="12" t="s">
        <v>95</v>
      </c>
      <c r="AW199" s="12" t="s">
        <v>29</v>
      </c>
      <c r="AX199" s="12" t="s">
        <v>80</v>
      </c>
      <c r="AY199" s="262" t="s">
        <v>203</v>
      </c>
    </row>
    <row r="200" s="2" customFormat="1" ht="16.5" customHeight="1">
      <c r="A200" s="36"/>
      <c r="B200" s="37"/>
      <c r="C200" s="236" t="s">
        <v>7</v>
      </c>
      <c r="D200" s="236" t="s">
        <v>204</v>
      </c>
      <c r="E200" s="237" t="s">
        <v>443</v>
      </c>
      <c r="F200" s="238" t="s">
        <v>444</v>
      </c>
      <c r="G200" s="239" t="s">
        <v>267</v>
      </c>
      <c r="H200" s="240">
        <v>11900</v>
      </c>
      <c r="I200" s="241"/>
      <c r="J200" s="240">
        <f>ROUND(I200*H200,2)</f>
        <v>0</v>
      </c>
      <c r="K200" s="238" t="s">
        <v>208</v>
      </c>
      <c r="L200" s="42"/>
      <c r="M200" s="242" t="s">
        <v>1</v>
      </c>
      <c r="N200" s="243" t="s">
        <v>37</v>
      </c>
      <c r="O200" s="89"/>
      <c r="P200" s="244">
        <f>O200*H200</f>
        <v>0</v>
      </c>
      <c r="Q200" s="244">
        <v>0</v>
      </c>
      <c r="R200" s="244">
        <f>Q200*H200</f>
        <v>0</v>
      </c>
      <c r="S200" s="244">
        <v>0</v>
      </c>
      <c r="T200" s="245">
        <f>S200*H200</f>
        <v>0</v>
      </c>
      <c r="U200" s="36"/>
      <c r="V200" s="36"/>
      <c r="W200" s="36"/>
      <c r="X200" s="36"/>
      <c r="Y200" s="36"/>
      <c r="Z200" s="36"/>
      <c r="AA200" s="36"/>
      <c r="AB200" s="36"/>
      <c r="AC200" s="36"/>
      <c r="AD200" s="36"/>
      <c r="AE200" s="36"/>
      <c r="AR200" s="246" t="s">
        <v>209</v>
      </c>
      <c r="AT200" s="246" t="s">
        <v>204</v>
      </c>
      <c r="AU200" s="246" t="s">
        <v>80</v>
      </c>
      <c r="AY200" s="15" t="s">
        <v>203</v>
      </c>
      <c r="BE200" s="247">
        <f>IF(N200="základní",J200,0)</f>
        <v>0</v>
      </c>
      <c r="BF200" s="247">
        <f>IF(N200="snížená",J200,0)</f>
        <v>0</v>
      </c>
      <c r="BG200" s="247">
        <f>IF(N200="zákl. přenesená",J200,0)</f>
        <v>0</v>
      </c>
      <c r="BH200" s="247">
        <f>IF(N200="sníž. přenesená",J200,0)</f>
        <v>0</v>
      </c>
      <c r="BI200" s="247">
        <f>IF(N200="nulová",J200,0)</f>
        <v>0</v>
      </c>
      <c r="BJ200" s="15" t="s">
        <v>80</v>
      </c>
      <c r="BK200" s="247">
        <f>ROUND(I200*H200,2)</f>
        <v>0</v>
      </c>
      <c r="BL200" s="15" t="s">
        <v>209</v>
      </c>
      <c r="BM200" s="246" t="s">
        <v>445</v>
      </c>
    </row>
    <row r="201" s="2" customFormat="1">
      <c r="A201" s="36"/>
      <c r="B201" s="37"/>
      <c r="C201" s="38"/>
      <c r="D201" s="248" t="s">
        <v>211</v>
      </c>
      <c r="E201" s="38"/>
      <c r="F201" s="249" t="s">
        <v>446</v>
      </c>
      <c r="G201" s="38"/>
      <c r="H201" s="38"/>
      <c r="I201" s="152"/>
      <c r="J201" s="38"/>
      <c r="K201" s="38"/>
      <c r="L201" s="42"/>
      <c r="M201" s="250"/>
      <c r="N201" s="251"/>
      <c r="O201" s="89"/>
      <c r="P201" s="89"/>
      <c r="Q201" s="89"/>
      <c r="R201" s="89"/>
      <c r="S201" s="89"/>
      <c r="T201" s="90"/>
      <c r="U201" s="36"/>
      <c r="V201" s="36"/>
      <c r="W201" s="36"/>
      <c r="X201" s="36"/>
      <c r="Y201" s="36"/>
      <c r="Z201" s="36"/>
      <c r="AA201" s="36"/>
      <c r="AB201" s="36"/>
      <c r="AC201" s="36"/>
      <c r="AD201" s="36"/>
      <c r="AE201" s="36"/>
      <c r="AT201" s="15" t="s">
        <v>211</v>
      </c>
      <c r="AU201" s="15" t="s">
        <v>80</v>
      </c>
    </row>
    <row r="202" s="12" customFormat="1">
      <c r="A202" s="12"/>
      <c r="B202" s="252"/>
      <c r="C202" s="253"/>
      <c r="D202" s="248" t="s">
        <v>213</v>
      </c>
      <c r="E202" s="254" t="s">
        <v>447</v>
      </c>
      <c r="F202" s="255" t="s">
        <v>448</v>
      </c>
      <c r="G202" s="253"/>
      <c r="H202" s="256">
        <v>11900</v>
      </c>
      <c r="I202" s="257"/>
      <c r="J202" s="253"/>
      <c r="K202" s="253"/>
      <c r="L202" s="258"/>
      <c r="M202" s="259"/>
      <c r="N202" s="260"/>
      <c r="O202" s="260"/>
      <c r="P202" s="260"/>
      <c r="Q202" s="260"/>
      <c r="R202" s="260"/>
      <c r="S202" s="260"/>
      <c r="T202" s="261"/>
      <c r="U202" s="12"/>
      <c r="V202" s="12"/>
      <c r="W202" s="12"/>
      <c r="X202" s="12"/>
      <c r="Y202" s="12"/>
      <c r="Z202" s="12"/>
      <c r="AA202" s="12"/>
      <c r="AB202" s="12"/>
      <c r="AC202" s="12"/>
      <c r="AD202" s="12"/>
      <c r="AE202" s="12"/>
      <c r="AT202" s="262" t="s">
        <v>213</v>
      </c>
      <c r="AU202" s="262" t="s">
        <v>80</v>
      </c>
      <c r="AV202" s="12" t="s">
        <v>95</v>
      </c>
      <c r="AW202" s="12" t="s">
        <v>29</v>
      </c>
      <c r="AX202" s="12" t="s">
        <v>80</v>
      </c>
      <c r="AY202" s="262" t="s">
        <v>203</v>
      </c>
    </row>
    <row r="203" s="2" customFormat="1" ht="16.5" customHeight="1">
      <c r="A203" s="36"/>
      <c r="B203" s="37"/>
      <c r="C203" s="236" t="s">
        <v>449</v>
      </c>
      <c r="D203" s="236" t="s">
        <v>204</v>
      </c>
      <c r="E203" s="237" t="s">
        <v>450</v>
      </c>
      <c r="F203" s="238" t="s">
        <v>451</v>
      </c>
      <c r="G203" s="239" t="s">
        <v>267</v>
      </c>
      <c r="H203" s="240">
        <v>12442.620000000001</v>
      </c>
      <c r="I203" s="241"/>
      <c r="J203" s="240">
        <f>ROUND(I203*H203,2)</f>
        <v>0</v>
      </c>
      <c r="K203" s="238" t="s">
        <v>452</v>
      </c>
      <c r="L203" s="42"/>
      <c r="M203" s="242" t="s">
        <v>1</v>
      </c>
      <c r="N203" s="243" t="s">
        <v>37</v>
      </c>
      <c r="O203" s="89"/>
      <c r="P203" s="244">
        <f>O203*H203</f>
        <v>0</v>
      </c>
      <c r="Q203" s="244">
        <v>0</v>
      </c>
      <c r="R203" s="244">
        <f>Q203*H203</f>
        <v>0</v>
      </c>
      <c r="S203" s="244">
        <v>0</v>
      </c>
      <c r="T203" s="245">
        <f>S203*H203</f>
        <v>0</v>
      </c>
      <c r="U203" s="36"/>
      <c r="V203" s="36"/>
      <c r="W203" s="36"/>
      <c r="X203" s="36"/>
      <c r="Y203" s="36"/>
      <c r="Z203" s="36"/>
      <c r="AA203" s="36"/>
      <c r="AB203" s="36"/>
      <c r="AC203" s="36"/>
      <c r="AD203" s="36"/>
      <c r="AE203" s="36"/>
      <c r="AR203" s="246" t="s">
        <v>209</v>
      </c>
      <c r="AT203" s="246" t="s">
        <v>204</v>
      </c>
      <c r="AU203" s="246" t="s">
        <v>80</v>
      </c>
      <c r="AY203" s="15" t="s">
        <v>203</v>
      </c>
      <c r="BE203" s="247">
        <f>IF(N203="základní",J203,0)</f>
        <v>0</v>
      </c>
      <c r="BF203" s="247">
        <f>IF(N203="snížená",J203,0)</f>
        <v>0</v>
      </c>
      <c r="BG203" s="247">
        <f>IF(N203="zákl. přenesená",J203,0)</f>
        <v>0</v>
      </c>
      <c r="BH203" s="247">
        <f>IF(N203="sníž. přenesená",J203,0)</f>
        <v>0</v>
      </c>
      <c r="BI203" s="247">
        <f>IF(N203="nulová",J203,0)</f>
        <v>0</v>
      </c>
      <c r="BJ203" s="15" t="s">
        <v>80</v>
      </c>
      <c r="BK203" s="247">
        <f>ROUND(I203*H203,2)</f>
        <v>0</v>
      </c>
      <c r="BL203" s="15" t="s">
        <v>209</v>
      </c>
      <c r="BM203" s="246" t="s">
        <v>453</v>
      </c>
    </row>
    <row r="204" s="2" customFormat="1">
      <c r="A204" s="36"/>
      <c r="B204" s="37"/>
      <c r="C204" s="38"/>
      <c r="D204" s="248" t="s">
        <v>211</v>
      </c>
      <c r="E204" s="38"/>
      <c r="F204" s="249" t="s">
        <v>454</v>
      </c>
      <c r="G204" s="38"/>
      <c r="H204" s="38"/>
      <c r="I204" s="152"/>
      <c r="J204" s="38"/>
      <c r="K204" s="38"/>
      <c r="L204" s="42"/>
      <c r="M204" s="250"/>
      <c r="N204" s="251"/>
      <c r="O204" s="89"/>
      <c r="P204" s="89"/>
      <c r="Q204" s="89"/>
      <c r="R204" s="89"/>
      <c r="S204" s="89"/>
      <c r="T204" s="90"/>
      <c r="U204" s="36"/>
      <c r="V204" s="36"/>
      <c r="W204" s="36"/>
      <c r="X204" s="36"/>
      <c r="Y204" s="36"/>
      <c r="Z204" s="36"/>
      <c r="AA204" s="36"/>
      <c r="AB204" s="36"/>
      <c r="AC204" s="36"/>
      <c r="AD204" s="36"/>
      <c r="AE204" s="36"/>
      <c r="AT204" s="15" t="s">
        <v>211</v>
      </c>
      <c r="AU204" s="15" t="s">
        <v>80</v>
      </c>
    </row>
    <row r="205" s="12" customFormat="1">
      <c r="A205" s="12"/>
      <c r="B205" s="252"/>
      <c r="C205" s="253"/>
      <c r="D205" s="248" t="s">
        <v>213</v>
      </c>
      <c r="E205" s="254" t="s">
        <v>455</v>
      </c>
      <c r="F205" s="255" t="s">
        <v>456</v>
      </c>
      <c r="G205" s="253"/>
      <c r="H205" s="256">
        <v>12442.620000000001</v>
      </c>
      <c r="I205" s="257"/>
      <c r="J205" s="253"/>
      <c r="K205" s="253"/>
      <c r="L205" s="258"/>
      <c r="M205" s="259"/>
      <c r="N205" s="260"/>
      <c r="O205" s="260"/>
      <c r="P205" s="260"/>
      <c r="Q205" s="260"/>
      <c r="R205" s="260"/>
      <c r="S205" s="260"/>
      <c r="T205" s="261"/>
      <c r="U205" s="12"/>
      <c r="V205" s="12"/>
      <c r="W205" s="12"/>
      <c r="X205" s="12"/>
      <c r="Y205" s="12"/>
      <c r="Z205" s="12"/>
      <c r="AA205" s="12"/>
      <c r="AB205" s="12"/>
      <c r="AC205" s="12"/>
      <c r="AD205" s="12"/>
      <c r="AE205" s="12"/>
      <c r="AT205" s="262" t="s">
        <v>213</v>
      </c>
      <c r="AU205" s="262" t="s">
        <v>80</v>
      </c>
      <c r="AV205" s="12" t="s">
        <v>95</v>
      </c>
      <c r="AW205" s="12" t="s">
        <v>29</v>
      </c>
      <c r="AX205" s="12" t="s">
        <v>80</v>
      </c>
      <c r="AY205" s="262" t="s">
        <v>203</v>
      </c>
    </row>
    <row r="206" s="2" customFormat="1" ht="16.5" customHeight="1">
      <c r="A206" s="36"/>
      <c r="B206" s="37"/>
      <c r="C206" s="236" t="s">
        <v>457</v>
      </c>
      <c r="D206" s="236" t="s">
        <v>204</v>
      </c>
      <c r="E206" s="237" t="s">
        <v>458</v>
      </c>
      <c r="F206" s="238" t="s">
        <v>459</v>
      </c>
      <c r="G206" s="239" t="s">
        <v>267</v>
      </c>
      <c r="H206" s="240">
        <v>11311.469999999999</v>
      </c>
      <c r="I206" s="241"/>
      <c r="J206" s="240">
        <f>ROUND(I206*H206,2)</f>
        <v>0</v>
      </c>
      <c r="K206" s="238" t="s">
        <v>208</v>
      </c>
      <c r="L206" s="42"/>
      <c r="M206" s="242" t="s">
        <v>1</v>
      </c>
      <c r="N206" s="243" t="s">
        <v>37</v>
      </c>
      <c r="O206" s="89"/>
      <c r="P206" s="244">
        <f>O206*H206</f>
        <v>0</v>
      </c>
      <c r="Q206" s="244">
        <v>0</v>
      </c>
      <c r="R206" s="244">
        <f>Q206*H206</f>
        <v>0</v>
      </c>
      <c r="S206" s="244">
        <v>0</v>
      </c>
      <c r="T206" s="245">
        <f>S206*H206</f>
        <v>0</v>
      </c>
      <c r="U206" s="36"/>
      <c r="V206" s="36"/>
      <c r="W206" s="36"/>
      <c r="X206" s="36"/>
      <c r="Y206" s="36"/>
      <c r="Z206" s="36"/>
      <c r="AA206" s="36"/>
      <c r="AB206" s="36"/>
      <c r="AC206" s="36"/>
      <c r="AD206" s="36"/>
      <c r="AE206" s="36"/>
      <c r="AR206" s="246" t="s">
        <v>209</v>
      </c>
      <c r="AT206" s="246" t="s">
        <v>204</v>
      </c>
      <c r="AU206" s="246" t="s">
        <v>80</v>
      </c>
      <c r="AY206" s="15" t="s">
        <v>203</v>
      </c>
      <c r="BE206" s="247">
        <f>IF(N206="základní",J206,0)</f>
        <v>0</v>
      </c>
      <c r="BF206" s="247">
        <f>IF(N206="snížená",J206,0)</f>
        <v>0</v>
      </c>
      <c r="BG206" s="247">
        <f>IF(N206="zákl. přenesená",J206,0)</f>
        <v>0</v>
      </c>
      <c r="BH206" s="247">
        <f>IF(N206="sníž. přenesená",J206,0)</f>
        <v>0</v>
      </c>
      <c r="BI206" s="247">
        <f>IF(N206="nulová",J206,0)</f>
        <v>0</v>
      </c>
      <c r="BJ206" s="15" t="s">
        <v>80</v>
      </c>
      <c r="BK206" s="247">
        <f>ROUND(I206*H206,2)</f>
        <v>0</v>
      </c>
      <c r="BL206" s="15" t="s">
        <v>209</v>
      </c>
      <c r="BM206" s="246" t="s">
        <v>460</v>
      </c>
    </row>
    <row r="207" s="2" customFormat="1">
      <c r="A207" s="36"/>
      <c r="B207" s="37"/>
      <c r="C207" s="38"/>
      <c r="D207" s="248" t="s">
        <v>211</v>
      </c>
      <c r="E207" s="38"/>
      <c r="F207" s="249" t="s">
        <v>454</v>
      </c>
      <c r="G207" s="38"/>
      <c r="H207" s="38"/>
      <c r="I207" s="152"/>
      <c r="J207" s="38"/>
      <c r="K207" s="38"/>
      <c r="L207" s="42"/>
      <c r="M207" s="250"/>
      <c r="N207" s="251"/>
      <c r="O207" s="89"/>
      <c r="P207" s="89"/>
      <c r="Q207" s="89"/>
      <c r="R207" s="89"/>
      <c r="S207" s="89"/>
      <c r="T207" s="90"/>
      <c r="U207" s="36"/>
      <c r="V207" s="36"/>
      <c r="W207" s="36"/>
      <c r="X207" s="36"/>
      <c r="Y207" s="36"/>
      <c r="Z207" s="36"/>
      <c r="AA207" s="36"/>
      <c r="AB207" s="36"/>
      <c r="AC207" s="36"/>
      <c r="AD207" s="36"/>
      <c r="AE207" s="36"/>
      <c r="AT207" s="15" t="s">
        <v>211</v>
      </c>
      <c r="AU207" s="15" t="s">
        <v>80</v>
      </c>
    </row>
    <row r="208" s="12" customFormat="1">
      <c r="A208" s="12"/>
      <c r="B208" s="252"/>
      <c r="C208" s="253"/>
      <c r="D208" s="248" t="s">
        <v>213</v>
      </c>
      <c r="E208" s="254" t="s">
        <v>461</v>
      </c>
      <c r="F208" s="255" t="s">
        <v>462</v>
      </c>
      <c r="G208" s="253"/>
      <c r="H208" s="256">
        <v>11311.469999999999</v>
      </c>
      <c r="I208" s="257"/>
      <c r="J208" s="253"/>
      <c r="K208" s="253"/>
      <c r="L208" s="258"/>
      <c r="M208" s="259"/>
      <c r="N208" s="260"/>
      <c r="O208" s="260"/>
      <c r="P208" s="260"/>
      <c r="Q208" s="260"/>
      <c r="R208" s="260"/>
      <c r="S208" s="260"/>
      <c r="T208" s="261"/>
      <c r="U208" s="12"/>
      <c r="V208" s="12"/>
      <c r="W208" s="12"/>
      <c r="X208" s="12"/>
      <c r="Y208" s="12"/>
      <c r="Z208" s="12"/>
      <c r="AA208" s="12"/>
      <c r="AB208" s="12"/>
      <c r="AC208" s="12"/>
      <c r="AD208" s="12"/>
      <c r="AE208" s="12"/>
      <c r="AT208" s="262" t="s">
        <v>213</v>
      </c>
      <c r="AU208" s="262" t="s">
        <v>80</v>
      </c>
      <c r="AV208" s="12" t="s">
        <v>95</v>
      </c>
      <c r="AW208" s="12" t="s">
        <v>29</v>
      </c>
      <c r="AX208" s="12" t="s">
        <v>80</v>
      </c>
      <c r="AY208" s="262" t="s">
        <v>203</v>
      </c>
    </row>
    <row r="209" s="2" customFormat="1" ht="16.5" customHeight="1">
      <c r="A209" s="36"/>
      <c r="B209" s="37"/>
      <c r="C209" s="236" t="s">
        <v>463</v>
      </c>
      <c r="D209" s="236" t="s">
        <v>204</v>
      </c>
      <c r="E209" s="237" t="s">
        <v>464</v>
      </c>
      <c r="F209" s="238" t="s">
        <v>465</v>
      </c>
      <c r="G209" s="239" t="s">
        <v>267</v>
      </c>
      <c r="H209" s="240">
        <v>11877.040000000001</v>
      </c>
      <c r="I209" s="241"/>
      <c r="J209" s="240">
        <f>ROUND(I209*H209,2)</f>
        <v>0</v>
      </c>
      <c r="K209" s="238" t="s">
        <v>208</v>
      </c>
      <c r="L209" s="42"/>
      <c r="M209" s="242" t="s">
        <v>1</v>
      </c>
      <c r="N209" s="243" t="s">
        <v>37</v>
      </c>
      <c r="O209" s="89"/>
      <c r="P209" s="244">
        <f>O209*H209</f>
        <v>0</v>
      </c>
      <c r="Q209" s="244">
        <v>0</v>
      </c>
      <c r="R209" s="244">
        <f>Q209*H209</f>
        <v>0</v>
      </c>
      <c r="S209" s="244">
        <v>0</v>
      </c>
      <c r="T209" s="245">
        <f>S209*H209</f>
        <v>0</v>
      </c>
      <c r="U209" s="36"/>
      <c r="V209" s="36"/>
      <c r="W209" s="36"/>
      <c r="X209" s="36"/>
      <c r="Y209" s="36"/>
      <c r="Z209" s="36"/>
      <c r="AA209" s="36"/>
      <c r="AB209" s="36"/>
      <c r="AC209" s="36"/>
      <c r="AD209" s="36"/>
      <c r="AE209" s="36"/>
      <c r="AR209" s="246" t="s">
        <v>209</v>
      </c>
      <c r="AT209" s="246" t="s">
        <v>204</v>
      </c>
      <c r="AU209" s="246" t="s">
        <v>80</v>
      </c>
      <c r="AY209" s="15" t="s">
        <v>203</v>
      </c>
      <c r="BE209" s="247">
        <f>IF(N209="základní",J209,0)</f>
        <v>0</v>
      </c>
      <c r="BF209" s="247">
        <f>IF(N209="snížená",J209,0)</f>
        <v>0</v>
      </c>
      <c r="BG209" s="247">
        <f>IF(N209="zákl. přenesená",J209,0)</f>
        <v>0</v>
      </c>
      <c r="BH209" s="247">
        <f>IF(N209="sníž. přenesená",J209,0)</f>
        <v>0</v>
      </c>
      <c r="BI209" s="247">
        <f>IF(N209="nulová",J209,0)</f>
        <v>0</v>
      </c>
      <c r="BJ209" s="15" t="s">
        <v>80</v>
      </c>
      <c r="BK209" s="247">
        <f>ROUND(I209*H209,2)</f>
        <v>0</v>
      </c>
      <c r="BL209" s="15" t="s">
        <v>209</v>
      </c>
      <c r="BM209" s="246" t="s">
        <v>466</v>
      </c>
    </row>
    <row r="210" s="2" customFormat="1">
      <c r="A210" s="36"/>
      <c r="B210" s="37"/>
      <c r="C210" s="38"/>
      <c r="D210" s="248" t="s">
        <v>211</v>
      </c>
      <c r="E210" s="38"/>
      <c r="F210" s="249" t="s">
        <v>454</v>
      </c>
      <c r="G210" s="38"/>
      <c r="H210" s="38"/>
      <c r="I210" s="152"/>
      <c r="J210" s="38"/>
      <c r="K210" s="38"/>
      <c r="L210" s="42"/>
      <c r="M210" s="250"/>
      <c r="N210" s="251"/>
      <c r="O210" s="89"/>
      <c r="P210" s="89"/>
      <c r="Q210" s="89"/>
      <c r="R210" s="89"/>
      <c r="S210" s="89"/>
      <c r="T210" s="90"/>
      <c r="U210" s="36"/>
      <c r="V210" s="36"/>
      <c r="W210" s="36"/>
      <c r="X210" s="36"/>
      <c r="Y210" s="36"/>
      <c r="Z210" s="36"/>
      <c r="AA210" s="36"/>
      <c r="AB210" s="36"/>
      <c r="AC210" s="36"/>
      <c r="AD210" s="36"/>
      <c r="AE210" s="36"/>
      <c r="AT210" s="15" t="s">
        <v>211</v>
      </c>
      <c r="AU210" s="15" t="s">
        <v>80</v>
      </c>
    </row>
    <row r="211" s="12" customFormat="1">
      <c r="A211" s="12"/>
      <c r="B211" s="252"/>
      <c r="C211" s="253"/>
      <c r="D211" s="248" t="s">
        <v>213</v>
      </c>
      <c r="E211" s="254" t="s">
        <v>467</v>
      </c>
      <c r="F211" s="255" t="s">
        <v>468</v>
      </c>
      <c r="G211" s="253"/>
      <c r="H211" s="256">
        <v>11877.040000000001</v>
      </c>
      <c r="I211" s="257"/>
      <c r="J211" s="253"/>
      <c r="K211" s="253"/>
      <c r="L211" s="258"/>
      <c r="M211" s="259"/>
      <c r="N211" s="260"/>
      <c r="O211" s="260"/>
      <c r="P211" s="260"/>
      <c r="Q211" s="260"/>
      <c r="R211" s="260"/>
      <c r="S211" s="260"/>
      <c r="T211" s="261"/>
      <c r="U211" s="12"/>
      <c r="V211" s="12"/>
      <c r="W211" s="12"/>
      <c r="X211" s="12"/>
      <c r="Y211" s="12"/>
      <c r="Z211" s="12"/>
      <c r="AA211" s="12"/>
      <c r="AB211" s="12"/>
      <c r="AC211" s="12"/>
      <c r="AD211" s="12"/>
      <c r="AE211" s="12"/>
      <c r="AT211" s="262" t="s">
        <v>213</v>
      </c>
      <c r="AU211" s="262" t="s">
        <v>80</v>
      </c>
      <c r="AV211" s="12" t="s">
        <v>95</v>
      </c>
      <c r="AW211" s="12" t="s">
        <v>29</v>
      </c>
      <c r="AX211" s="12" t="s">
        <v>80</v>
      </c>
      <c r="AY211" s="262" t="s">
        <v>203</v>
      </c>
    </row>
    <row r="212" s="11" customFormat="1" ht="25.92" customHeight="1">
      <c r="A212" s="11"/>
      <c r="B212" s="222"/>
      <c r="C212" s="223"/>
      <c r="D212" s="224" t="s">
        <v>71</v>
      </c>
      <c r="E212" s="225" t="s">
        <v>275</v>
      </c>
      <c r="F212" s="225" t="s">
        <v>276</v>
      </c>
      <c r="G212" s="223"/>
      <c r="H212" s="223"/>
      <c r="I212" s="226"/>
      <c r="J212" s="227">
        <f>BK212</f>
        <v>0</v>
      </c>
      <c r="K212" s="223"/>
      <c r="L212" s="228"/>
      <c r="M212" s="229"/>
      <c r="N212" s="230"/>
      <c r="O212" s="230"/>
      <c r="P212" s="231">
        <f>SUM(P213:P218)</f>
        <v>0</v>
      </c>
      <c r="Q212" s="230"/>
      <c r="R212" s="231">
        <f>SUM(R213:R218)</f>
        <v>0</v>
      </c>
      <c r="S212" s="230"/>
      <c r="T212" s="232">
        <f>SUM(T213:T218)</f>
        <v>0</v>
      </c>
      <c r="U212" s="11"/>
      <c r="V212" s="11"/>
      <c r="W212" s="11"/>
      <c r="X212" s="11"/>
      <c r="Y212" s="11"/>
      <c r="Z212" s="11"/>
      <c r="AA212" s="11"/>
      <c r="AB212" s="11"/>
      <c r="AC212" s="11"/>
      <c r="AD212" s="11"/>
      <c r="AE212" s="11"/>
      <c r="AR212" s="233" t="s">
        <v>80</v>
      </c>
      <c r="AT212" s="234" t="s">
        <v>71</v>
      </c>
      <c r="AU212" s="234" t="s">
        <v>72</v>
      </c>
      <c r="AY212" s="233" t="s">
        <v>203</v>
      </c>
      <c r="BK212" s="235">
        <f>SUM(BK213:BK218)</f>
        <v>0</v>
      </c>
    </row>
    <row r="213" s="2" customFormat="1" ht="16.5" customHeight="1">
      <c r="A213" s="36"/>
      <c r="B213" s="37"/>
      <c r="C213" s="236" t="s">
        <v>270</v>
      </c>
      <c r="D213" s="236" t="s">
        <v>204</v>
      </c>
      <c r="E213" s="237" t="s">
        <v>469</v>
      </c>
      <c r="F213" s="238" t="s">
        <v>470</v>
      </c>
      <c r="G213" s="239" t="s">
        <v>325</v>
      </c>
      <c r="H213" s="240">
        <v>962</v>
      </c>
      <c r="I213" s="241"/>
      <c r="J213" s="240">
        <f>ROUND(I213*H213,2)</f>
        <v>0</v>
      </c>
      <c r="K213" s="238" t="s">
        <v>208</v>
      </c>
      <c r="L213" s="42"/>
      <c r="M213" s="242" t="s">
        <v>1</v>
      </c>
      <c r="N213" s="243" t="s">
        <v>37</v>
      </c>
      <c r="O213" s="89"/>
      <c r="P213" s="244">
        <f>O213*H213</f>
        <v>0</v>
      </c>
      <c r="Q213" s="244">
        <v>0</v>
      </c>
      <c r="R213" s="244">
        <f>Q213*H213</f>
        <v>0</v>
      </c>
      <c r="S213" s="244">
        <v>0</v>
      </c>
      <c r="T213" s="245">
        <f>S213*H213</f>
        <v>0</v>
      </c>
      <c r="U213" s="36"/>
      <c r="V213" s="36"/>
      <c r="W213" s="36"/>
      <c r="X213" s="36"/>
      <c r="Y213" s="36"/>
      <c r="Z213" s="36"/>
      <c r="AA213" s="36"/>
      <c r="AB213" s="36"/>
      <c r="AC213" s="36"/>
      <c r="AD213" s="36"/>
      <c r="AE213" s="36"/>
      <c r="AR213" s="246" t="s">
        <v>209</v>
      </c>
      <c r="AT213" s="246" t="s">
        <v>204</v>
      </c>
      <c r="AU213" s="246" t="s">
        <v>80</v>
      </c>
      <c r="AY213" s="15" t="s">
        <v>203</v>
      </c>
      <c r="BE213" s="247">
        <f>IF(N213="základní",J213,0)</f>
        <v>0</v>
      </c>
      <c r="BF213" s="247">
        <f>IF(N213="snížená",J213,0)</f>
        <v>0</v>
      </c>
      <c r="BG213" s="247">
        <f>IF(N213="zákl. přenesená",J213,0)</f>
        <v>0</v>
      </c>
      <c r="BH213" s="247">
        <f>IF(N213="sníž. přenesená",J213,0)</f>
        <v>0</v>
      </c>
      <c r="BI213" s="247">
        <f>IF(N213="nulová",J213,0)</f>
        <v>0</v>
      </c>
      <c r="BJ213" s="15" t="s">
        <v>80</v>
      </c>
      <c r="BK213" s="247">
        <f>ROUND(I213*H213,2)</f>
        <v>0</v>
      </c>
      <c r="BL213" s="15" t="s">
        <v>209</v>
      </c>
      <c r="BM213" s="246" t="s">
        <v>471</v>
      </c>
    </row>
    <row r="214" s="2" customFormat="1">
      <c r="A214" s="36"/>
      <c r="B214" s="37"/>
      <c r="C214" s="38"/>
      <c r="D214" s="248" t="s">
        <v>211</v>
      </c>
      <c r="E214" s="38"/>
      <c r="F214" s="249" t="s">
        <v>472</v>
      </c>
      <c r="G214" s="38"/>
      <c r="H214" s="38"/>
      <c r="I214" s="152"/>
      <c r="J214" s="38"/>
      <c r="K214" s="38"/>
      <c r="L214" s="42"/>
      <c r="M214" s="250"/>
      <c r="N214" s="251"/>
      <c r="O214" s="89"/>
      <c r="P214" s="89"/>
      <c r="Q214" s="89"/>
      <c r="R214" s="89"/>
      <c r="S214" s="89"/>
      <c r="T214" s="90"/>
      <c r="U214" s="36"/>
      <c r="V214" s="36"/>
      <c r="W214" s="36"/>
      <c r="X214" s="36"/>
      <c r="Y214" s="36"/>
      <c r="Z214" s="36"/>
      <c r="AA214" s="36"/>
      <c r="AB214" s="36"/>
      <c r="AC214" s="36"/>
      <c r="AD214" s="36"/>
      <c r="AE214" s="36"/>
      <c r="AT214" s="15" t="s">
        <v>211</v>
      </c>
      <c r="AU214" s="15" t="s">
        <v>80</v>
      </c>
    </row>
    <row r="215" s="12" customFormat="1">
      <c r="A215" s="12"/>
      <c r="B215" s="252"/>
      <c r="C215" s="253"/>
      <c r="D215" s="248" t="s">
        <v>213</v>
      </c>
      <c r="E215" s="254" t="s">
        <v>473</v>
      </c>
      <c r="F215" s="255" t="s">
        <v>474</v>
      </c>
      <c r="G215" s="253"/>
      <c r="H215" s="256">
        <v>962</v>
      </c>
      <c r="I215" s="257"/>
      <c r="J215" s="253"/>
      <c r="K215" s="253"/>
      <c r="L215" s="258"/>
      <c r="M215" s="259"/>
      <c r="N215" s="260"/>
      <c r="O215" s="260"/>
      <c r="P215" s="260"/>
      <c r="Q215" s="260"/>
      <c r="R215" s="260"/>
      <c r="S215" s="260"/>
      <c r="T215" s="261"/>
      <c r="U215" s="12"/>
      <c r="V215" s="12"/>
      <c r="W215" s="12"/>
      <c r="X215" s="12"/>
      <c r="Y215" s="12"/>
      <c r="Z215" s="12"/>
      <c r="AA215" s="12"/>
      <c r="AB215" s="12"/>
      <c r="AC215" s="12"/>
      <c r="AD215" s="12"/>
      <c r="AE215" s="12"/>
      <c r="AT215" s="262" t="s">
        <v>213</v>
      </c>
      <c r="AU215" s="262" t="s">
        <v>80</v>
      </c>
      <c r="AV215" s="12" t="s">
        <v>95</v>
      </c>
      <c r="AW215" s="12" t="s">
        <v>29</v>
      </c>
      <c r="AX215" s="12" t="s">
        <v>80</v>
      </c>
      <c r="AY215" s="262" t="s">
        <v>203</v>
      </c>
    </row>
    <row r="216" s="2" customFormat="1" ht="16.5" customHeight="1">
      <c r="A216" s="36"/>
      <c r="B216" s="37"/>
      <c r="C216" s="236" t="s">
        <v>475</v>
      </c>
      <c r="D216" s="236" t="s">
        <v>204</v>
      </c>
      <c r="E216" s="237" t="s">
        <v>476</v>
      </c>
      <c r="F216" s="238" t="s">
        <v>477</v>
      </c>
      <c r="G216" s="239" t="s">
        <v>325</v>
      </c>
      <c r="H216" s="240">
        <v>1012</v>
      </c>
      <c r="I216" s="241"/>
      <c r="J216" s="240">
        <f>ROUND(I216*H216,2)</f>
        <v>0</v>
      </c>
      <c r="K216" s="238" t="s">
        <v>208</v>
      </c>
      <c r="L216" s="42"/>
      <c r="M216" s="242" t="s">
        <v>1</v>
      </c>
      <c r="N216" s="243" t="s">
        <v>37</v>
      </c>
      <c r="O216" s="89"/>
      <c r="P216" s="244">
        <f>O216*H216</f>
        <v>0</v>
      </c>
      <c r="Q216" s="244">
        <v>0</v>
      </c>
      <c r="R216" s="244">
        <f>Q216*H216</f>
        <v>0</v>
      </c>
      <c r="S216" s="244">
        <v>0</v>
      </c>
      <c r="T216" s="245">
        <f>S216*H216</f>
        <v>0</v>
      </c>
      <c r="U216" s="36"/>
      <c r="V216" s="36"/>
      <c r="W216" s="36"/>
      <c r="X216" s="36"/>
      <c r="Y216" s="36"/>
      <c r="Z216" s="36"/>
      <c r="AA216" s="36"/>
      <c r="AB216" s="36"/>
      <c r="AC216" s="36"/>
      <c r="AD216" s="36"/>
      <c r="AE216" s="36"/>
      <c r="AR216" s="246" t="s">
        <v>209</v>
      </c>
      <c r="AT216" s="246" t="s">
        <v>204</v>
      </c>
      <c r="AU216" s="246" t="s">
        <v>80</v>
      </c>
      <c r="AY216" s="15" t="s">
        <v>203</v>
      </c>
      <c r="BE216" s="247">
        <f>IF(N216="základní",J216,0)</f>
        <v>0</v>
      </c>
      <c r="BF216" s="247">
        <f>IF(N216="snížená",J216,0)</f>
        <v>0</v>
      </c>
      <c r="BG216" s="247">
        <f>IF(N216="zákl. přenesená",J216,0)</f>
        <v>0</v>
      </c>
      <c r="BH216" s="247">
        <f>IF(N216="sníž. přenesená",J216,0)</f>
        <v>0</v>
      </c>
      <c r="BI216" s="247">
        <f>IF(N216="nulová",J216,0)</f>
        <v>0</v>
      </c>
      <c r="BJ216" s="15" t="s">
        <v>80</v>
      </c>
      <c r="BK216" s="247">
        <f>ROUND(I216*H216,2)</f>
        <v>0</v>
      </c>
      <c r="BL216" s="15" t="s">
        <v>209</v>
      </c>
      <c r="BM216" s="246" t="s">
        <v>478</v>
      </c>
    </row>
    <row r="217" s="2" customFormat="1">
      <c r="A217" s="36"/>
      <c r="B217" s="37"/>
      <c r="C217" s="38"/>
      <c r="D217" s="248" t="s">
        <v>211</v>
      </c>
      <c r="E217" s="38"/>
      <c r="F217" s="249" t="s">
        <v>479</v>
      </c>
      <c r="G217" s="38"/>
      <c r="H217" s="38"/>
      <c r="I217" s="152"/>
      <c r="J217" s="38"/>
      <c r="K217" s="38"/>
      <c r="L217" s="42"/>
      <c r="M217" s="250"/>
      <c r="N217" s="251"/>
      <c r="O217" s="89"/>
      <c r="P217" s="89"/>
      <c r="Q217" s="89"/>
      <c r="R217" s="89"/>
      <c r="S217" s="89"/>
      <c r="T217" s="90"/>
      <c r="U217" s="36"/>
      <c r="V217" s="36"/>
      <c r="W217" s="36"/>
      <c r="X217" s="36"/>
      <c r="Y217" s="36"/>
      <c r="Z217" s="36"/>
      <c r="AA217" s="36"/>
      <c r="AB217" s="36"/>
      <c r="AC217" s="36"/>
      <c r="AD217" s="36"/>
      <c r="AE217" s="36"/>
      <c r="AT217" s="15" t="s">
        <v>211</v>
      </c>
      <c r="AU217" s="15" t="s">
        <v>80</v>
      </c>
    </row>
    <row r="218" s="12" customFormat="1">
      <c r="A218" s="12"/>
      <c r="B218" s="252"/>
      <c r="C218" s="253"/>
      <c r="D218" s="248" t="s">
        <v>213</v>
      </c>
      <c r="E218" s="254" t="s">
        <v>480</v>
      </c>
      <c r="F218" s="255" t="s">
        <v>340</v>
      </c>
      <c r="G218" s="253"/>
      <c r="H218" s="256">
        <v>1012</v>
      </c>
      <c r="I218" s="257"/>
      <c r="J218" s="253"/>
      <c r="K218" s="253"/>
      <c r="L218" s="258"/>
      <c r="M218" s="263"/>
      <c r="N218" s="264"/>
      <c r="O218" s="264"/>
      <c r="P218" s="264"/>
      <c r="Q218" s="264"/>
      <c r="R218" s="264"/>
      <c r="S218" s="264"/>
      <c r="T218" s="265"/>
      <c r="U218" s="12"/>
      <c r="V218" s="12"/>
      <c r="W218" s="12"/>
      <c r="X218" s="12"/>
      <c r="Y218" s="12"/>
      <c r="Z218" s="12"/>
      <c r="AA218" s="12"/>
      <c r="AB218" s="12"/>
      <c r="AC218" s="12"/>
      <c r="AD218" s="12"/>
      <c r="AE218" s="12"/>
      <c r="AT218" s="262" t="s">
        <v>213</v>
      </c>
      <c r="AU218" s="262" t="s">
        <v>80</v>
      </c>
      <c r="AV218" s="12" t="s">
        <v>95</v>
      </c>
      <c r="AW218" s="12" t="s">
        <v>29</v>
      </c>
      <c r="AX218" s="12" t="s">
        <v>80</v>
      </c>
      <c r="AY218" s="262" t="s">
        <v>203</v>
      </c>
    </row>
    <row r="219" s="2" customFormat="1" ht="6.96" customHeight="1">
      <c r="A219" s="36"/>
      <c r="B219" s="64"/>
      <c r="C219" s="65"/>
      <c r="D219" s="65"/>
      <c r="E219" s="65"/>
      <c r="F219" s="65"/>
      <c r="G219" s="65"/>
      <c r="H219" s="65"/>
      <c r="I219" s="193"/>
      <c r="J219" s="65"/>
      <c r="K219" s="65"/>
      <c r="L219" s="42"/>
      <c r="M219" s="36"/>
      <c r="O219" s="36"/>
      <c r="P219" s="36"/>
      <c r="Q219" s="36"/>
      <c r="R219" s="36"/>
      <c r="S219" s="36"/>
      <c r="T219" s="36"/>
      <c r="U219" s="36"/>
      <c r="V219" s="36"/>
      <c r="W219" s="36"/>
      <c r="X219" s="36"/>
      <c r="Y219" s="36"/>
      <c r="Z219" s="36"/>
      <c r="AA219" s="36"/>
      <c r="AB219" s="36"/>
      <c r="AC219" s="36"/>
      <c r="AD219" s="36"/>
      <c r="AE219" s="36"/>
    </row>
  </sheetData>
  <sheetProtection sheet="1" autoFilter="0" formatColumns="0" formatRows="0" objects="1" scenarios="1" spinCount="100000" saltValue="GgNP1Z2/aOeOPbnasWJBexy48MzI40t2j4I2jiHPCG+6N8Wu4slwO1Siv3cqbTBr5Hu7Qqfr95erzgIanoYXow==" hashValue="FIM9hRh4oc1Hnrd5FJUTgg1dEWxR6xFlbRHEzLKga8SGWnukAHVMWRo/C9YHgo2uJAOgGxhuFR39Avmxfga3LA==" algorithmName="SHA-512" password="CC35"/>
  <autoFilter ref="C122:K218"/>
  <mergeCells count="12">
    <mergeCell ref="E7:H7"/>
    <mergeCell ref="E9:H9"/>
    <mergeCell ref="E11:H11"/>
    <mergeCell ref="E20:H20"/>
    <mergeCell ref="E29:H29"/>
    <mergeCell ref="E84:H84"/>
    <mergeCell ref="E86:H86"/>
    <mergeCell ref="E88:H88"/>
    <mergeCell ref="E111:H111"/>
    <mergeCell ref="E113:H113"/>
    <mergeCell ref="E115:H115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style="1" customWidth="1"/>
    <col min="2" max="2" width="1.67" style="1" customWidth="1"/>
    <col min="3" max="3" width="4.17" style="1" customWidth="1"/>
    <col min="4" max="4" width="4.33" style="1" customWidth="1"/>
    <col min="5" max="5" width="17.17" style="1" customWidth="1"/>
    <col min="6" max="6" width="100.83" style="1" customWidth="1"/>
    <col min="7" max="7" width="7" style="1" customWidth="1"/>
    <col min="8" max="8" width="11.5" style="1" customWidth="1"/>
    <col min="9" max="9" width="20.17" style="144" customWidth="1"/>
    <col min="10" max="10" width="20.17" style="1" customWidth="1"/>
    <col min="11" max="11" width="20.17" style="1" customWidth="1"/>
    <col min="12" max="12" width="9.33" style="1" customWidth="1"/>
    <col min="13" max="13" width="10.83" style="1" hidden="1" customWidth="1"/>
    <col min="14" max="14" width="9.33" style="1" hidden="1"/>
    <col min="15" max="15" width="14.17" style="1" hidden="1" customWidth="1"/>
    <col min="16" max="16" width="14.17" style="1" hidden="1" customWidth="1"/>
    <col min="17" max="17" width="14.17" style="1" hidden="1" customWidth="1"/>
    <col min="18" max="18" width="14.17" style="1" hidden="1" customWidth="1"/>
    <col min="19" max="19" width="14.17" style="1" hidden="1" customWidth="1"/>
    <col min="20" max="20" width="14.17" style="1" hidden="1" customWidth="1"/>
    <col min="21" max="21" width="16.33" style="1" hidden="1" customWidth="1"/>
    <col min="22" max="22" width="12.33" style="1" customWidth="1"/>
    <col min="23" max="23" width="16.33" style="1" customWidth="1"/>
    <col min="24" max="24" width="12.33" style="1" customWidth="1"/>
    <col min="25" max="25" width="15" style="1" customWidth="1"/>
    <col min="26" max="26" width="11" style="1" customWidth="1"/>
    <col min="27" max="27" width="15" style="1" customWidth="1"/>
    <col min="28" max="28" width="16.33" style="1" customWidth="1"/>
    <col min="29" max="29" width="11" style="1" customWidth="1"/>
    <col min="30" max="30" width="15" style="1" customWidth="1"/>
    <col min="31" max="31" width="16.33" style="1" customWidth="1"/>
    <col min="44" max="44" width="9.33" style="1" hidden="1"/>
    <col min="45" max="45" width="9.33" style="1" hidden="1"/>
    <col min="46" max="46" width="9.33" style="1" hidden="1"/>
    <col min="47" max="47" width="9.33" style="1" hidden="1"/>
    <col min="48" max="48" width="9.33" style="1" hidden="1"/>
    <col min="49" max="49" width="9.33" style="1" hidden="1"/>
    <col min="50" max="50" width="9.33" style="1" hidden="1"/>
    <col min="51" max="51" width="9.33" style="1" hidden="1"/>
    <col min="52" max="52" width="9.33" style="1" hidden="1"/>
    <col min="53" max="53" width="9.33" style="1" hidden="1"/>
    <col min="54" max="54" width="9.33" style="1" hidden="1"/>
    <col min="55" max="55" width="9.33" style="1" hidden="1"/>
    <col min="56" max="56" width="9.33" style="1" hidden="1"/>
    <col min="57" max="57" width="9.33" style="1" hidden="1"/>
    <col min="58" max="58" width="9.33" style="1" hidden="1"/>
    <col min="59" max="59" width="9.33" style="1" hidden="1"/>
    <col min="60" max="60" width="9.33" style="1" hidden="1"/>
    <col min="61" max="61" width="9.33" style="1" hidden="1"/>
    <col min="62" max="62" width="9.33" style="1" hidden="1"/>
    <col min="63" max="63" width="9.33" style="1" hidden="1"/>
    <col min="64" max="64" width="9.33" style="1" hidden="1"/>
    <col min="65" max="65" width="9.33" style="1" hidden="1"/>
  </cols>
  <sheetData>
    <row r="2" s="1" customFormat="1" ht="36.96" customHeight="1">
      <c r="I2" s="144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99</v>
      </c>
      <c r="AZ2" s="266" t="s">
        <v>403</v>
      </c>
      <c r="BA2" s="266" t="s">
        <v>403</v>
      </c>
      <c r="BB2" s="266" t="s">
        <v>1</v>
      </c>
      <c r="BC2" s="266" t="s">
        <v>481</v>
      </c>
      <c r="BD2" s="266" t="s">
        <v>95</v>
      </c>
    </row>
    <row r="3" s="1" customFormat="1" ht="6.96" customHeight="1">
      <c r="B3" s="145"/>
      <c r="C3" s="146"/>
      <c r="D3" s="146"/>
      <c r="E3" s="146"/>
      <c r="F3" s="146"/>
      <c r="G3" s="146"/>
      <c r="H3" s="146"/>
      <c r="I3" s="147"/>
      <c r="J3" s="146"/>
      <c r="K3" s="146"/>
      <c r="L3" s="18"/>
      <c r="AT3" s="15" t="s">
        <v>82</v>
      </c>
      <c r="AZ3" s="266" t="s">
        <v>467</v>
      </c>
      <c r="BA3" s="266" t="s">
        <v>467</v>
      </c>
      <c r="BB3" s="266" t="s">
        <v>1</v>
      </c>
      <c r="BC3" s="266" t="s">
        <v>481</v>
      </c>
      <c r="BD3" s="266" t="s">
        <v>95</v>
      </c>
    </row>
    <row r="4" s="1" customFormat="1" ht="24.96" customHeight="1">
      <c r="B4" s="18"/>
      <c r="D4" s="148" t="s">
        <v>177</v>
      </c>
      <c r="I4" s="144"/>
      <c r="L4" s="18"/>
      <c r="M4" s="149" t="s">
        <v>10</v>
      </c>
      <c r="AT4" s="15" t="s">
        <v>4</v>
      </c>
      <c r="AZ4" s="266" t="s">
        <v>303</v>
      </c>
      <c r="BA4" s="266" t="s">
        <v>303</v>
      </c>
      <c r="BB4" s="266" t="s">
        <v>1</v>
      </c>
      <c r="BC4" s="266" t="s">
        <v>482</v>
      </c>
      <c r="BD4" s="266" t="s">
        <v>95</v>
      </c>
    </row>
    <row r="5" s="1" customFormat="1" ht="6.96" customHeight="1">
      <c r="B5" s="18"/>
      <c r="I5" s="144"/>
      <c r="L5" s="18"/>
      <c r="AZ5" s="266" t="s">
        <v>483</v>
      </c>
      <c r="BA5" s="266" t="s">
        <v>483</v>
      </c>
      <c r="BB5" s="266" t="s">
        <v>1</v>
      </c>
      <c r="BC5" s="266" t="s">
        <v>484</v>
      </c>
      <c r="BD5" s="266" t="s">
        <v>95</v>
      </c>
    </row>
    <row r="6" s="1" customFormat="1" ht="12" customHeight="1">
      <c r="B6" s="18"/>
      <c r="D6" s="150" t="s">
        <v>15</v>
      </c>
      <c r="I6" s="144"/>
      <c r="L6" s="18"/>
      <c r="AZ6" s="266" t="s">
        <v>485</v>
      </c>
      <c r="BA6" s="266" t="s">
        <v>485</v>
      </c>
      <c r="BB6" s="266" t="s">
        <v>1</v>
      </c>
      <c r="BC6" s="266" t="s">
        <v>486</v>
      </c>
      <c r="BD6" s="266" t="s">
        <v>95</v>
      </c>
    </row>
    <row r="7" s="1" customFormat="1" ht="16.5" customHeight="1">
      <c r="B7" s="18"/>
      <c r="E7" s="151" t="str">
        <f>'Rekapitulace stavby'!K6</f>
        <v>,,Úprava projektové dokumentace na stavbu Modernizace silnice II/298 Býšť - hranice kraje, km 9,700</v>
      </c>
      <c r="F7" s="150"/>
      <c r="G7" s="150"/>
      <c r="H7" s="150"/>
      <c r="I7" s="144"/>
      <c r="L7" s="18"/>
      <c r="AZ7" s="266" t="s">
        <v>487</v>
      </c>
      <c r="BA7" s="266" t="s">
        <v>487</v>
      </c>
      <c r="BB7" s="266" t="s">
        <v>1</v>
      </c>
      <c r="BC7" s="266" t="s">
        <v>488</v>
      </c>
      <c r="BD7" s="266" t="s">
        <v>95</v>
      </c>
    </row>
    <row r="8" s="1" customFormat="1" ht="12" customHeight="1">
      <c r="B8" s="18"/>
      <c r="D8" s="150" t="s">
        <v>178</v>
      </c>
      <c r="I8" s="144"/>
      <c r="L8" s="18"/>
    </row>
    <row r="9" s="2" customFormat="1" ht="16.5" customHeight="1">
      <c r="A9" s="36"/>
      <c r="B9" s="42"/>
      <c r="C9" s="36"/>
      <c r="D9" s="36"/>
      <c r="E9" s="151" t="s">
        <v>299</v>
      </c>
      <c r="F9" s="36"/>
      <c r="G9" s="36"/>
      <c r="H9" s="36"/>
      <c r="I9" s="152"/>
      <c r="J9" s="36"/>
      <c r="K9" s="36"/>
      <c r="L9" s="61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 ht="12" customHeight="1">
      <c r="A10" s="36"/>
      <c r="B10" s="42"/>
      <c r="C10" s="36"/>
      <c r="D10" s="150" t="s">
        <v>302</v>
      </c>
      <c r="E10" s="36"/>
      <c r="F10" s="36"/>
      <c r="G10" s="36"/>
      <c r="H10" s="36"/>
      <c r="I10" s="152"/>
      <c r="J10" s="36"/>
      <c r="K10" s="36"/>
      <c r="L10" s="61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6.5" customHeight="1">
      <c r="A11" s="36"/>
      <c r="B11" s="42"/>
      <c r="C11" s="36"/>
      <c r="D11" s="36"/>
      <c r="E11" s="153" t="s">
        <v>489</v>
      </c>
      <c r="F11" s="36"/>
      <c r="G11" s="36"/>
      <c r="H11" s="36"/>
      <c r="I11" s="152"/>
      <c r="J11" s="36"/>
      <c r="K11" s="36"/>
      <c r="L11" s="61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>
      <c r="A12" s="36"/>
      <c r="B12" s="42"/>
      <c r="C12" s="36"/>
      <c r="D12" s="36"/>
      <c r="E12" s="36"/>
      <c r="F12" s="36"/>
      <c r="G12" s="36"/>
      <c r="H12" s="36"/>
      <c r="I12" s="152"/>
      <c r="J12" s="36"/>
      <c r="K12" s="36"/>
      <c r="L12" s="61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2" customHeight="1">
      <c r="A13" s="36"/>
      <c r="B13" s="42"/>
      <c r="C13" s="36"/>
      <c r="D13" s="150" t="s">
        <v>17</v>
      </c>
      <c r="E13" s="36"/>
      <c r="F13" s="139" t="s">
        <v>1</v>
      </c>
      <c r="G13" s="36"/>
      <c r="H13" s="36"/>
      <c r="I13" s="154" t="s">
        <v>18</v>
      </c>
      <c r="J13" s="139" t="s">
        <v>1</v>
      </c>
      <c r="K13" s="36"/>
      <c r="L13" s="61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50" t="s">
        <v>19</v>
      </c>
      <c r="E14" s="36"/>
      <c r="F14" s="139" t="s">
        <v>20</v>
      </c>
      <c r="G14" s="36"/>
      <c r="H14" s="36"/>
      <c r="I14" s="154" t="s">
        <v>21</v>
      </c>
      <c r="J14" s="155" t="str">
        <f>'Rekapitulace stavby'!AN8</f>
        <v>7. 11. 2019</v>
      </c>
      <c r="K14" s="36"/>
      <c r="L14" s="61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0.8" customHeight="1">
      <c r="A15" s="36"/>
      <c r="B15" s="42"/>
      <c r="C15" s="36"/>
      <c r="D15" s="36"/>
      <c r="E15" s="36"/>
      <c r="F15" s="36"/>
      <c r="G15" s="36"/>
      <c r="H15" s="36"/>
      <c r="I15" s="152"/>
      <c r="J15" s="36"/>
      <c r="K15" s="36"/>
      <c r="L15" s="61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12" customHeight="1">
      <c r="A16" s="36"/>
      <c r="B16" s="42"/>
      <c r="C16" s="36"/>
      <c r="D16" s="150" t="s">
        <v>23</v>
      </c>
      <c r="E16" s="36"/>
      <c r="F16" s="36"/>
      <c r="G16" s="36"/>
      <c r="H16" s="36"/>
      <c r="I16" s="154" t="s">
        <v>24</v>
      </c>
      <c r="J16" s="139" t="str">
        <f>IF('Rekapitulace stavby'!AN10="","",'Rekapitulace stavby'!AN10)</f>
        <v/>
      </c>
      <c r="K16" s="36"/>
      <c r="L16" s="61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8" customHeight="1">
      <c r="A17" s="36"/>
      <c r="B17" s="42"/>
      <c r="C17" s="36"/>
      <c r="D17" s="36"/>
      <c r="E17" s="139" t="str">
        <f>IF('Rekapitulace stavby'!E11="","",'Rekapitulace stavby'!E11)</f>
        <v xml:space="preserve"> </v>
      </c>
      <c r="F17" s="36"/>
      <c r="G17" s="36"/>
      <c r="H17" s="36"/>
      <c r="I17" s="154" t="s">
        <v>25</v>
      </c>
      <c r="J17" s="139" t="str">
        <f>IF('Rekapitulace stavby'!AN11="","",'Rekapitulace stavby'!AN11)</f>
        <v/>
      </c>
      <c r="K17" s="36"/>
      <c r="L17" s="61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6.96" customHeight="1">
      <c r="A18" s="36"/>
      <c r="B18" s="42"/>
      <c r="C18" s="36"/>
      <c r="D18" s="36"/>
      <c r="E18" s="36"/>
      <c r="F18" s="36"/>
      <c r="G18" s="36"/>
      <c r="H18" s="36"/>
      <c r="I18" s="152"/>
      <c r="J18" s="36"/>
      <c r="K18" s="36"/>
      <c r="L18" s="61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12" customHeight="1">
      <c r="A19" s="36"/>
      <c r="B19" s="42"/>
      <c r="C19" s="36"/>
      <c r="D19" s="150" t="s">
        <v>26</v>
      </c>
      <c r="E19" s="36"/>
      <c r="F19" s="36"/>
      <c r="G19" s="36"/>
      <c r="H19" s="36"/>
      <c r="I19" s="154" t="s">
        <v>24</v>
      </c>
      <c r="J19" s="31" t="str">
        <f>'Rekapitulace stavby'!AN13</f>
        <v>Vyplň údaj</v>
      </c>
      <c r="K19" s="36"/>
      <c r="L19" s="61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8" customHeight="1">
      <c r="A20" s="36"/>
      <c r="B20" s="42"/>
      <c r="C20" s="36"/>
      <c r="D20" s="36"/>
      <c r="E20" s="31" t="str">
        <f>'Rekapitulace stavby'!E14</f>
        <v>Vyplň údaj</v>
      </c>
      <c r="F20" s="139"/>
      <c r="G20" s="139"/>
      <c r="H20" s="139"/>
      <c r="I20" s="154" t="s">
        <v>25</v>
      </c>
      <c r="J20" s="31" t="str">
        <f>'Rekapitulace stavby'!AN14</f>
        <v>Vyplň údaj</v>
      </c>
      <c r="K20" s="36"/>
      <c r="L20" s="61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6.96" customHeight="1">
      <c r="A21" s="36"/>
      <c r="B21" s="42"/>
      <c r="C21" s="36"/>
      <c r="D21" s="36"/>
      <c r="E21" s="36"/>
      <c r="F21" s="36"/>
      <c r="G21" s="36"/>
      <c r="H21" s="36"/>
      <c r="I21" s="152"/>
      <c r="J21" s="36"/>
      <c r="K21" s="36"/>
      <c r="L21" s="61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12" customHeight="1">
      <c r="A22" s="36"/>
      <c r="B22" s="42"/>
      <c r="C22" s="36"/>
      <c r="D22" s="150" t="s">
        <v>28</v>
      </c>
      <c r="E22" s="36"/>
      <c r="F22" s="36"/>
      <c r="G22" s="36"/>
      <c r="H22" s="36"/>
      <c r="I22" s="154" t="s">
        <v>24</v>
      </c>
      <c r="J22" s="139" t="str">
        <f>IF('Rekapitulace stavby'!AN16="","",'Rekapitulace stavby'!AN16)</f>
        <v/>
      </c>
      <c r="K22" s="36"/>
      <c r="L22" s="61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8" customHeight="1">
      <c r="A23" s="36"/>
      <c r="B23" s="42"/>
      <c r="C23" s="36"/>
      <c r="D23" s="36"/>
      <c r="E23" s="139" t="str">
        <f>IF('Rekapitulace stavby'!E17="","",'Rekapitulace stavby'!E17)</f>
        <v xml:space="preserve"> </v>
      </c>
      <c r="F23" s="36"/>
      <c r="G23" s="36"/>
      <c r="H23" s="36"/>
      <c r="I23" s="154" t="s">
        <v>25</v>
      </c>
      <c r="J23" s="139" t="str">
        <f>IF('Rekapitulace stavby'!AN17="","",'Rekapitulace stavby'!AN17)</f>
        <v/>
      </c>
      <c r="K23" s="36"/>
      <c r="L23" s="61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6.96" customHeight="1">
      <c r="A24" s="36"/>
      <c r="B24" s="42"/>
      <c r="C24" s="36"/>
      <c r="D24" s="36"/>
      <c r="E24" s="36"/>
      <c r="F24" s="36"/>
      <c r="G24" s="36"/>
      <c r="H24" s="36"/>
      <c r="I24" s="152"/>
      <c r="J24" s="36"/>
      <c r="K24" s="36"/>
      <c r="L24" s="61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12" customHeight="1">
      <c r="A25" s="36"/>
      <c r="B25" s="42"/>
      <c r="C25" s="36"/>
      <c r="D25" s="150" t="s">
        <v>30</v>
      </c>
      <c r="E25" s="36"/>
      <c r="F25" s="36"/>
      <c r="G25" s="36"/>
      <c r="H25" s="36"/>
      <c r="I25" s="154" t="s">
        <v>24</v>
      </c>
      <c r="J25" s="139" t="str">
        <f>IF('Rekapitulace stavby'!AN19="","",'Rekapitulace stavby'!AN19)</f>
        <v/>
      </c>
      <c r="K25" s="36"/>
      <c r="L25" s="61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8" customHeight="1">
      <c r="A26" s="36"/>
      <c r="B26" s="42"/>
      <c r="C26" s="36"/>
      <c r="D26" s="36"/>
      <c r="E26" s="139" t="str">
        <f>IF('Rekapitulace stavby'!E20="","",'Rekapitulace stavby'!E20)</f>
        <v xml:space="preserve"> </v>
      </c>
      <c r="F26" s="36"/>
      <c r="G26" s="36"/>
      <c r="H26" s="36"/>
      <c r="I26" s="154" t="s">
        <v>25</v>
      </c>
      <c r="J26" s="139" t="str">
        <f>IF('Rekapitulace stavby'!AN20="","",'Rekapitulace stavby'!AN20)</f>
        <v/>
      </c>
      <c r="K26" s="36"/>
      <c r="L26" s="61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2" customFormat="1" ht="6.96" customHeight="1">
      <c r="A27" s="36"/>
      <c r="B27" s="42"/>
      <c r="C27" s="36"/>
      <c r="D27" s="36"/>
      <c r="E27" s="36"/>
      <c r="F27" s="36"/>
      <c r="G27" s="36"/>
      <c r="H27" s="36"/>
      <c r="I27" s="152"/>
      <c r="J27" s="36"/>
      <c r="K27" s="36"/>
      <c r="L27" s="61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s="2" customFormat="1" ht="12" customHeight="1">
      <c r="A28" s="36"/>
      <c r="B28" s="42"/>
      <c r="C28" s="36"/>
      <c r="D28" s="150" t="s">
        <v>31</v>
      </c>
      <c r="E28" s="36"/>
      <c r="F28" s="36"/>
      <c r="G28" s="36"/>
      <c r="H28" s="36"/>
      <c r="I28" s="152"/>
      <c r="J28" s="36"/>
      <c r="K28" s="36"/>
      <c r="L28" s="61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8" customFormat="1" ht="16.5" customHeight="1">
      <c r="A29" s="159"/>
      <c r="B29" s="160"/>
      <c r="C29" s="159"/>
      <c r="D29" s="159"/>
      <c r="E29" s="161" t="s">
        <v>1</v>
      </c>
      <c r="F29" s="161"/>
      <c r="G29" s="161"/>
      <c r="H29" s="161"/>
      <c r="I29" s="162"/>
      <c r="J29" s="159"/>
      <c r="K29" s="159"/>
      <c r="L29" s="163"/>
      <c r="S29" s="159"/>
      <c r="T29" s="159"/>
      <c r="U29" s="159"/>
      <c r="V29" s="159"/>
      <c r="W29" s="159"/>
      <c r="X29" s="159"/>
      <c r="Y29" s="159"/>
      <c r="Z29" s="159"/>
      <c r="AA29" s="159"/>
      <c r="AB29" s="159"/>
      <c r="AC29" s="159"/>
      <c r="AD29" s="159"/>
      <c r="AE29" s="159"/>
    </row>
    <row r="30" s="2" customFormat="1" ht="6.96" customHeight="1">
      <c r="A30" s="36"/>
      <c r="B30" s="42"/>
      <c r="C30" s="36"/>
      <c r="D30" s="36"/>
      <c r="E30" s="36"/>
      <c r="F30" s="36"/>
      <c r="G30" s="36"/>
      <c r="H30" s="36"/>
      <c r="I30" s="152"/>
      <c r="J30" s="36"/>
      <c r="K30" s="36"/>
      <c r="L30" s="61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64"/>
      <c r="E31" s="164"/>
      <c r="F31" s="164"/>
      <c r="G31" s="164"/>
      <c r="H31" s="164"/>
      <c r="I31" s="165"/>
      <c r="J31" s="164"/>
      <c r="K31" s="164"/>
      <c r="L31" s="61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25.44" customHeight="1">
      <c r="A32" s="36"/>
      <c r="B32" s="42"/>
      <c r="C32" s="36"/>
      <c r="D32" s="166" t="s">
        <v>32</v>
      </c>
      <c r="E32" s="36"/>
      <c r="F32" s="36"/>
      <c r="G32" s="36"/>
      <c r="H32" s="36"/>
      <c r="I32" s="152"/>
      <c r="J32" s="167">
        <f>ROUND(J126, 2)</f>
        <v>0</v>
      </c>
      <c r="K32" s="36"/>
      <c r="L32" s="61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6.96" customHeight="1">
      <c r="A33" s="36"/>
      <c r="B33" s="42"/>
      <c r="C33" s="36"/>
      <c r="D33" s="164"/>
      <c r="E33" s="164"/>
      <c r="F33" s="164"/>
      <c r="G33" s="164"/>
      <c r="H33" s="164"/>
      <c r="I33" s="165"/>
      <c r="J33" s="164"/>
      <c r="K33" s="164"/>
      <c r="L33" s="61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36"/>
      <c r="F34" s="168" t="s">
        <v>34</v>
      </c>
      <c r="G34" s="36"/>
      <c r="H34" s="36"/>
      <c r="I34" s="169" t="s">
        <v>33</v>
      </c>
      <c r="J34" s="168" t="s">
        <v>35</v>
      </c>
      <c r="K34" s="36"/>
      <c r="L34" s="61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="2" customFormat="1" ht="14.4" customHeight="1">
      <c r="A35" s="36"/>
      <c r="B35" s="42"/>
      <c r="C35" s="36"/>
      <c r="D35" s="170" t="s">
        <v>36</v>
      </c>
      <c r="E35" s="150" t="s">
        <v>37</v>
      </c>
      <c r="F35" s="171">
        <f>ROUND((SUM(BE126:BE233)),  2)</f>
        <v>0</v>
      </c>
      <c r="G35" s="36"/>
      <c r="H35" s="36"/>
      <c r="I35" s="172">
        <v>0.20999999999999999</v>
      </c>
      <c r="J35" s="171">
        <f>ROUND(((SUM(BE126:BE233))*I35),  2)</f>
        <v>0</v>
      </c>
      <c r="K35" s="36"/>
      <c r="L35" s="61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="2" customFormat="1" ht="14.4" customHeight="1">
      <c r="A36" s="36"/>
      <c r="B36" s="42"/>
      <c r="C36" s="36"/>
      <c r="D36" s="36"/>
      <c r="E36" s="150" t="s">
        <v>38</v>
      </c>
      <c r="F36" s="171">
        <f>ROUND((SUM(BF126:BF233)),  2)</f>
        <v>0</v>
      </c>
      <c r="G36" s="36"/>
      <c r="H36" s="36"/>
      <c r="I36" s="172">
        <v>0.14999999999999999</v>
      </c>
      <c r="J36" s="171">
        <f>ROUND(((SUM(BF126:BF233))*I36),  2)</f>
        <v>0</v>
      </c>
      <c r="K36" s="36"/>
      <c r="L36" s="61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50" t="s">
        <v>39</v>
      </c>
      <c r="F37" s="171">
        <f>ROUND((SUM(BG126:BG233)),  2)</f>
        <v>0</v>
      </c>
      <c r="G37" s="36"/>
      <c r="H37" s="36"/>
      <c r="I37" s="172">
        <v>0.20999999999999999</v>
      </c>
      <c r="J37" s="171">
        <f>0</f>
        <v>0</v>
      </c>
      <c r="K37" s="36"/>
      <c r="L37" s="61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hidden="1" s="2" customFormat="1" ht="14.4" customHeight="1">
      <c r="A38" s="36"/>
      <c r="B38" s="42"/>
      <c r="C38" s="36"/>
      <c r="D38" s="36"/>
      <c r="E38" s="150" t="s">
        <v>40</v>
      </c>
      <c r="F38" s="171">
        <f>ROUND((SUM(BH126:BH233)),  2)</f>
        <v>0</v>
      </c>
      <c r="G38" s="36"/>
      <c r="H38" s="36"/>
      <c r="I38" s="172">
        <v>0.14999999999999999</v>
      </c>
      <c r="J38" s="171">
        <f>0</f>
        <v>0</v>
      </c>
      <c r="K38" s="36"/>
      <c r="L38" s="61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hidden="1" s="2" customFormat="1" ht="14.4" customHeight="1">
      <c r="A39" s="36"/>
      <c r="B39" s="42"/>
      <c r="C39" s="36"/>
      <c r="D39" s="36"/>
      <c r="E39" s="150" t="s">
        <v>41</v>
      </c>
      <c r="F39" s="171">
        <f>ROUND((SUM(BI126:BI233)),  2)</f>
        <v>0</v>
      </c>
      <c r="G39" s="36"/>
      <c r="H39" s="36"/>
      <c r="I39" s="172">
        <v>0</v>
      </c>
      <c r="J39" s="171">
        <f>0</f>
        <v>0</v>
      </c>
      <c r="K39" s="36"/>
      <c r="L39" s="61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6.96" customHeight="1">
      <c r="A40" s="36"/>
      <c r="B40" s="42"/>
      <c r="C40" s="36"/>
      <c r="D40" s="36"/>
      <c r="E40" s="36"/>
      <c r="F40" s="36"/>
      <c r="G40" s="36"/>
      <c r="H40" s="36"/>
      <c r="I40" s="152"/>
      <c r="J40" s="36"/>
      <c r="K40" s="36"/>
      <c r="L40" s="61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2" customFormat="1" ht="25.44" customHeight="1">
      <c r="A41" s="36"/>
      <c r="B41" s="42"/>
      <c r="C41" s="173"/>
      <c r="D41" s="174" t="s">
        <v>42</v>
      </c>
      <c r="E41" s="175"/>
      <c r="F41" s="175"/>
      <c r="G41" s="176" t="s">
        <v>43</v>
      </c>
      <c r="H41" s="177" t="s">
        <v>44</v>
      </c>
      <c r="I41" s="178"/>
      <c r="J41" s="179">
        <f>SUM(J32:J39)</f>
        <v>0</v>
      </c>
      <c r="K41" s="180"/>
      <c r="L41" s="61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s="2" customFormat="1" ht="14.4" customHeight="1">
      <c r="A42" s="36"/>
      <c r="B42" s="42"/>
      <c r="C42" s="36"/>
      <c r="D42" s="36"/>
      <c r="E42" s="36"/>
      <c r="F42" s="36"/>
      <c r="G42" s="36"/>
      <c r="H42" s="36"/>
      <c r="I42" s="152"/>
      <c r="J42" s="36"/>
      <c r="K42" s="36"/>
      <c r="L42" s="61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3" s="1" customFormat="1" ht="14.4" customHeight="1">
      <c r="B43" s="18"/>
      <c r="I43" s="144"/>
      <c r="L43" s="18"/>
    </row>
    <row r="44" s="1" customFormat="1" ht="14.4" customHeight="1">
      <c r="B44" s="18"/>
      <c r="I44" s="144"/>
      <c r="L44" s="18"/>
    </row>
    <row r="45" s="1" customFormat="1" ht="14.4" customHeight="1">
      <c r="B45" s="18"/>
      <c r="I45" s="144"/>
      <c r="L45" s="18"/>
    </row>
    <row r="46" s="1" customFormat="1" ht="14.4" customHeight="1">
      <c r="B46" s="18"/>
      <c r="I46" s="144"/>
      <c r="L46" s="18"/>
    </row>
    <row r="47" s="1" customFormat="1" ht="14.4" customHeight="1">
      <c r="B47" s="18"/>
      <c r="I47" s="144"/>
      <c r="L47" s="18"/>
    </row>
    <row r="48" s="1" customFormat="1" ht="14.4" customHeight="1">
      <c r="B48" s="18"/>
      <c r="I48" s="144"/>
      <c r="L48" s="18"/>
    </row>
    <row r="49" s="1" customFormat="1" ht="14.4" customHeight="1">
      <c r="B49" s="18"/>
      <c r="I49" s="144"/>
      <c r="L49" s="18"/>
    </row>
    <row r="50" s="2" customFormat="1" ht="14.4" customHeight="1">
      <c r="B50" s="61"/>
      <c r="D50" s="181" t="s">
        <v>45</v>
      </c>
      <c r="E50" s="182"/>
      <c r="F50" s="182"/>
      <c r="G50" s="181" t="s">
        <v>46</v>
      </c>
      <c r="H50" s="182"/>
      <c r="I50" s="183"/>
      <c r="J50" s="182"/>
      <c r="K50" s="182"/>
      <c r="L50" s="61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6"/>
      <c r="B61" s="42"/>
      <c r="C61" s="36"/>
      <c r="D61" s="184" t="s">
        <v>47</v>
      </c>
      <c r="E61" s="185"/>
      <c r="F61" s="186" t="s">
        <v>48</v>
      </c>
      <c r="G61" s="184" t="s">
        <v>47</v>
      </c>
      <c r="H61" s="185"/>
      <c r="I61" s="187"/>
      <c r="J61" s="188" t="s">
        <v>48</v>
      </c>
      <c r="K61" s="185"/>
      <c r="L61" s="61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6"/>
      <c r="B65" s="42"/>
      <c r="C65" s="36"/>
      <c r="D65" s="181" t="s">
        <v>49</v>
      </c>
      <c r="E65" s="189"/>
      <c r="F65" s="189"/>
      <c r="G65" s="181" t="s">
        <v>50</v>
      </c>
      <c r="H65" s="189"/>
      <c r="I65" s="190"/>
      <c r="J65" s="189"/>
      <c r="K65" s="189"/>
      <c r="L65" s="61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6"/>
      <c r="B76" s="42"/>
      <c r="C76" s="36"/>
      <c r="D76" s="184" t="s">
        <v>47</v>
      </c>
      <c r="E76" s="185"/>
      <c r="F76" s="186" t="s">
        <v>48</v>
      </c>
      <c r="G76" s="184" t="s">
        <v>47</v>
      </c>
      <c r="H76" s="185"/>
      <c r="I76" s="187"/>
      <c r="J76" s="188" t="s">
        <v>48</v>
      </c>
      <c r="K76" s="185"/>
      <c r="L76" s="61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4.4" customHeight="1">
      <c r="A77" s="36"/>
      <c r="B77" s="191"/>
      <c r="C77" s="192"/>
      <c r="D77" s="192"/>
      <c r="E77" s="192"/>
      <c r="F77" s="192"/>
      <c r="G77" s="192"/>
      <c r="H77" s="192"/>
      <c r="I77" s="193"/>
      <c r="J77" s="192"/>
      <c r="K77" s="192"/>
      <c r="L77" s="61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81" s="2" customFormat="1" ht="6.96" customHeight="1">
      <c r="A81" s="36"/>
      <c r="B81" s="194"/>
      <c r="C81" s="195"/>
      <c r="D81" s="195"/>
      <c r="E81" s="195"/>
      <c r="F81" s="195"/>
      <c r="G81" s="195"/>
      <c r="H81" s="195"/>
      <c r="I81" s="196"/>
      <c r="J81" s="195"/>
      <c r="K81" s="195"/>
      <c r="L81" s="61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24.96" customHeight="1">
      <c r="A82" s="36"/>
      <c r="B82" s="37"/>
      <c r="C82" s="21" t="s">
        <v>184</v>
      </c>
      <c r="D82" s="38"/>
      <c r="E82" s="38"/>
      <c r="F82" s="38"/>
      <c r="G82" s="38"/>
      <c r="H82" s="38"/>
      <c r="I82" s="152"/>
      <c r="J82" s="38"/>
      <c r="K82" s="38"/>
      <c r="L82" s="61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6.96" customHeight="1">
      <c r="A83" s="36"/>
      <c r="B83" s="37"/>
      <c r="C83" s="38"/>
      <c r="D83" s="38"/>
      <c r="E83" s="38"/>
      <c r="F83" s="38"/>
      <c r="G83" s="38"/>
      <c r="H83" s="38"/>
      <c r="I83" s="152"/>
      <c r="J83" s="38"/>
      <c r="K83" s="38"/>
      <c r="L83" s="61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2" customHeight="1">
      <c r="A84" s="36"/>
      <c r="B84" s="37"/>
      <c r="C84" s="30" t="s">
        <v>15</v>
      </c>
      <c r="D84" s="38"/>
      <c r="E84" s="38"/>
      <c r="F84" s="38"/>
      <c r="G84" s="38"/>
      <c r="H84" s="38"/>
      <c r="I84" s="152"/>
      <c r="J84" s="38"/>
      <c r="K84" s="38"/>
      <c r="L84" s="61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16.5" customHeight="1">
      <c r="A85" s="36"/>
      <c r="B85" s="37"/>
      <c r="C85" s="38"/>
      <c r="D85" s="38"/>
      <c r="E85" s="197" t="str">
        <f>E7</f>
        <v>,,Úprava projektové dokumentace na stavbu Modernizace silnice II/298 Býšť - hranice kraje, km 9,700</v>
      </c>
      <c r="F85" s="30"/>
      <c r="G85" s="30"/>
      <c r="H85" s="30"/>
      <c r="I85" s="152"/>
      <c r="J85" s="38"/>
      <c r="K85" s="38"/>
      <c r="L85" s="61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1" customFormat="1" ht="12" customHeight="1">
      <c r="B86" s="19"/>
      <c r="C86" s="30" t="s">
        <v>178</v>
      </c>
      <c r="D86" s="20"/>
      <c r="E86" s="20"/>
      <c r="F86" s="20"/>
      <c r="G86" s="20"/>
      <c r="H86" s="20"/>
      <c r="I86" s="144"/>
      <c r="J86" s="20"/>
      <c r="K86" s="20"/>
      <c r="L86" s="18"/>
    </row>
    <row r="87" s="2" customFormat="1" ht="16.5" customHeight="1">
      <c r="A87" s="36"/>
      <c r="B87" s="37"/>
      <c r="C87" s="38"/>
      <c r="D87" s="38"/>
      <c r="E87" s="197" t="s">
        <v>299</v>
      </c>
      <c r="F87" s="38"/>
      <c r="G87" s="38"/>
      <c r="H87" s="38"/>
      <c r="I87" s="152"/>
      <c r="J87" s="38"/>
      <c r="K87" s="38"/>
      <c r="L87" s="61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2" customFormat="1" ht="12" customHeight="1">
      <c r="A88" s="36"/>
      <c r="B88" s="37"/>
      <c r="C88" s="30" t="s">
        <v>302</v>
      </c>
      <c r="D88" s="38"/>
      <c r="E88" s="38"/>
      <c r="F88" s="38"/>
      <c r="G88" s="38"/>
      <c r="H88" s="38"/>
      <c r="I88" s="152"/>
      <c r="J88" s="38"/>
      <c r="K88" s="38"/>
      <c r="L88" s="61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="2" customFormat="1" ht="16.5" customHeight="1">
      <c r="A89" s="36"/>
      <c r="B89" s="37"/>
      <c r="C89" s="38"/>
      <c r="D89" s="38"/>
      <c r="E89" s="74" t="str">
        <f>E11</f>
        <v>SO 101.1 V - Modernizace silnice II/298 úsek 1 -způsobilé výdaje na vedlejší aktivity projektu</v>
      </c>
      <c r="F89" s="38"/>
      <c r="G89" s="38"/>
      <c r="H89" s="38"/>
      <c r="I89" s="152"/>
      <c r="J89" s="38"/>
      <c r="K89" s="38"/>
      <c r="L89" s="61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="2" customFormat="1" ht="6.96" customHeight="1">
      <c r="A90" s="36"/>
      <c r="B90" s="37"/>
      <c r="C90" s="38"/>
      <c r="D90" s="38"/>
      <c r="E90" s="38"/>
      <c r="F90" s="38"/>
      <c r="G90" s="38"/>
      <c r="H90" s="38"/>
      <c r="I90" s="152"/>
      <c r="J90" s="38"/>
      <c r="K90" s="38"/>
      <c r="L90" s="61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="2" customFormat="1" ht="12" customHeight="1">
      <c r="A91" s="36"/>
      <c r="B91" s="37"/>
      <c r="C91" s="30" t="s">
        <v>19</v>
      </c>
      <c r="D91" s="38"/>
      <c r="E91" s="38"/>
      <c r="F91" s="25" t="str">
        <f>F14</f>
        <v xml:space="preserve"> </v>
      </c>
      <c r="G91" s="38"/>
      <c r="H91" s="38"/>
      <c r="I91" s="154" t="s">
        <v>21</v>
      </c>
      <c r="J91" s="77" t="str">
        <f>IF(J14="","",J14)</f>
        <v>7. 11. 2019</v>
      </c>
      <c r="K91" s="38"/>
      <c r="L91" s="61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="2" customFormat="1" ht="6.96" customHeight="1">
      <c r="A92" s="36"/>
      <c r="B92" s="37"/>
      <c r="C92" s="38"/>
      <c r="D92" s="38"/>
      <c r="E92" s="38"/>
      <c r="F92" s="38"/>
      <c r="G92" s="38"/>
      <c r="H92" s="38"/>
      <c r="I92" s="152"/>
      <c r="J92" s="38"/>
      <c r="K92" s="38"/>
      <c r="L92" s="61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="2" customFormat="1" ht="15.15" customHeight="1">
      <c r="A93" s="36"/>
      <c r="B93" s="37"/>
      <c r="C93" s="30" t="s">
        <v>23</v>
      </c>
      <c r="D93" s="38"/>
      <c r="E93" s="38"/>
      <c r="F93" s="25" t="str">
        <f>E17</f>
        <v xml:space="preserve"> </v>
      </c>
      <c r="G93" s="38"/>
      <c r="H93" s="38"/>
      <c r="I93" s="154" t="s">
        <v>28</v>
      </c>
      <c r="J93" s="34" t="str">
        <f>E23</f>
        <v xml:space="preserve"> </v>
      </c>
      <c r="K93" s="38"/>
      <c r="L93" s="61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="2" customFormat="1" ht="15.15" customHeight="1">
      <c r="A94" s="36"/>
      <c r="B94" s="37"/>
      <c r="C94" s="30" t="s">
        <v>26</v>
      </c>
      <c r="D94" s="38"/>
      <c r="E94" s="38"/>
      <c r="F94" s="25" t="str">
        <f>IF(E20="","",E20)</f>
        <v>Vyplň údaj</v>
      </c>
      <c r="G94" s="38"/>
      <c r="H94" s="38"/>
      <c r="I94" s="154" t="s">
        <v>30</v>
      </c>
      <c r="J94" s="34" t="str">
        <f>E26</f>
        <v xml:space="preserve"> </v>
      </c>
      <c r="K94" s="38"/>
      <c r="L94" s="61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="2" customFormat="1" ht="10.32" customHeight="1">
      <c r="A95" s="36"/>
      <c r="B95" s="37"/>
      <c r="C95" s="38"/>
      <c r="D95" s="38"/>
      <c r="E95" s="38"/>
      <c r="F95" s="38"/>
      <c r="G95" s="38"/>
      <c r="H95" s="38"/>
      <c r="I95" s="152"/>
      <c r="J95" s="38"/>
      <c r="K95" s="38"/>
      <c r="L95" s="61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="2" customFormat="1" ht="29.28" customHeight="1">
      <c r="A96" s="36"/>
      <c r="B96" s="37"/>
      <c r="C96" s="198" t="s">
        <v>185</v>
      </c>
      <c r="D96" s="199"/>
      <c r="E96" s="199"/>
      <c r="F96" s="199"/>
      <c r="G96" s="199"/>
      <c r="H96" s="199"/>
      <c r="I96" s="200"/>
      <c r="J96" s="201" t="s">
        <v>186</v>
      </c>
      <c r="K96" s="199"/>
      <c r="L96" s="61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</row>
    <row r="97" s="2" customFormat="1" ht="10.32" customHeight="1">
      <c r="A97" s="36"/>
      <c r="B97" s="37"/>
      <c r="C97" s="38"/>
      <c r="D97" s="38"/>
      <c r="E97" s="38"/>
      <c r="F97" s="38"/>
      <c r="G97" s="38"/>
      <c r="H97" s="38"/>
      <c r="I97" s="152"/>
      <c r="J97" s="38"/>
      <c r="K97" s="38"/>
      <c r="L97" s="61"/>
      <c r="S97" s="36"/>
      <c r="T97" s="36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</row>
    <row r="98" s="2" customFormat="1" ht="22.8" customHeight="1">
      <c r="A98" s="36"/>
      <c r="B98" s="37"/>
      <c r="C98" s="202" t="s">
        <v>187</v>
      </c>
      <c r="D98" s="38"/>
      <c r="E98" s="38"/>
      <c r="F98" s="38"/>
      <c r="G98" s="38"/>
      <c r="H98" s="38"/>
      <c r="I98" s="152"/>
      <c r="J98" s="108">
        <f>J126</f>
        <v>0</v>
      </c>
      <c r="K98" s="38"/>
      <c r="L98" s="61"/>
      <c r="S98" s="36"/>
      <c r="T98" s="36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U98" s="15" t="s">
        <v>82</v>
      </c>
    </row>
    <row r="99" s="9" customFormat="1" ht="24.96" customHeight="1">
      <c r="A99" s="9"/>
      <c r="B99" s="203"/>
      <c r="C99" s="204"/>
      <c r="D99" s="205" t="s">
        <v>188</v>
      </c>
      <c r="E99" s="206"/>
      <c r="F99" s="206"/>
      <c r="G99" s="206"/>
      <c r="H99" s="206"/>
      <c r="I99" s="207"/>
      <c r="J99" s="208">
        <f>J127</f>
        <v>0</v>
      </c>
      <c r="K99" s="204"/>
      <c r="L99" s="209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203"/>
      <c r="C100" s="204"/>
      <c r="D100" s="205" t="s">
        <v>253</v>
      </c>
      <c r="E100" s="206"/>
      <c r="F100" s="206"/>
      <c r="G100" s="206"/>
      <c r="H100" s="206"/>
      <c r="I100" s="207"/>
      <c r="J100" s="208">
        <f>J140</f>
        <v>0</v>
      </c>
      <c r="K100" s="204"/>
      <c r="L100" s="209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9" customFormat="1" ht="24.96" customHeight="1">
      <c r="A101" s="9"/>
      <c r="B101" s="203"/>
      <c r="C101" s="204"/>
      <c r="D101" s="205" t="s">
        <v>490</v>
      </c>
      <c r="E101" s="206"/>
      <c r="F101" s="206"/>
      <c r="G101" s="206"/>
      <c r="H101" s="206"/>
      <c r="I101" s="207"/>
      <c r="J101" s="208">
        <f>J183</f>
        <v>0</v>
      </c>
      <c r="K101" s="204"/>
      <c r="L101" s="209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9" customFormat="1" ht="24.96" customHeight="1">
      <c r="A102" s="9"/>
      <c r="B102" s="203"/>
      <c r="C102" s="204"/>
      <c r="D102" s="205" t="s">
        <v>308</v>
      </c>
      <c r="E102" s="206"/>
      <c r="F102" s="206"/>
      <c r="G102" s="206"/>
      <c r="H102" s="206"/>
      <c r="I102" s="207"/>
      <c r="J102" s="208">
        <f>J193</f>
        <v>0</v>
      </c>
      <c r="K102" s="204"/>
      <c r="L102" s="209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9" customFormat="1" ht="24.96" customHeight="1">
      <c r="A103" s="9"/>
      <c r="B103" s="203"/>
      <c r="C103" s="204"/>
      <c r="D103" s="205" t="s">
        <v>491</v>
      </c>
      <c r="E103" s="206"/>
      <c r="F103" s="206"/>
      <c r="G103" s="206"/>
      <c r="H103" s="206"/>
      <c r="I103" s="207"/>
      <c r="J103" s="208">
        <f>J214</f>
        <v>0</v>
      </c>
      <c r="K103" s="204"/>
      <c r="L103" s="209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9" customFormat="1" ht="24.96" customHeight="1">
      <c r="A104" s="9"/>
      <c r="B104" s="203"/>
      <c r="C104" s="204"/>
      <c r="D104" s="205" t="s">
        <v>254</v>
      </c>
      <c r="E104" s="206"/>
      <c r="F104" s="206"/>
      <c r="G104" s="206"/>
      <c r="H104" s="206"/>
      <c r="I104" s="207"/>
      <c r="J104" s="208">
        <f>J218</f>
        <v>0</v>
      </c>
      <c r="K104" s="204"/>
      <c r="L104" s="209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2" customFormat="1" ht="21.84" customHeight="1">
      <c r="A105" s="36"/>
      <c r="B105" s="37"/>
      <c r="C105" s="38"/>
      <c r="D105" s="38"/>
      <c r="E105" s="38"/>
      <c r="F105" s="38"/>
      <c r="G105" s="38"/>
      <c r="H105" s="38"/>
      <c r="I105" s="152"/>
      <c r="J105" s="38"/>
      <c r="K105" s="38"/>
      <c r="L105" s="61"/>
      <c r="S105" s="36"/>
      <c r="T105" s="36"/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</row>
    <row r="106" s="2" customFormat="1" ht="6.96" customHeight="1">
      <c r="A106" s="36"/>
      <c r="B106" s="64"/>
      <c r="C106" s="65"/>
      <c r="D106" s="65"/>
      <c r="E106" s="65"/>
      <c r="F106" s="65"/>
      <c r="G106" s="65"/>
      <c r="H106" s="65"/>
      <c r="I106" s="193"/>
      <c r="J106" s="65"/>
      <c r="K106" s="65"/>
      <c r="L106" s="61"/>
      <c r="S106" s="36"/>
      <c r="T106" s="36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</row>
    <row r="110" s="2" customFormat="1" ht="6.96" customHeight="1">
      <c r="A110" s="36"/>
      <c r="B110" s="66"/>
      <c r="C110" s="67"/>
      <c r="D110" s="67"/>
      <c r="E110" s="67"/>
      <c r="F110" s="67"/>
      <c r="G110" s="67"/>
      <c r="H110" s="67"/>
      <c r="I110" s="196"/>
      <c r="J110" s="67"/>
      <c r="K110" s="67"/>
      <c r="L110" s="61"/>
      <c r="S110" s="36"/>
      <c r="T110" s="36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</row>
    <row r="111" s="2" customFormat="1" ht="24.96" customHeight="1">
      <c r="A111" s="36"/>
      <c r="B111" s="37"/>
      <c r="C111" s="21" t="s">
        <v>189</v>
      </c>
      <c r="D111" s="38"/>
      <c r="E111" s="38"/>
      <c r="F111" s="38"/>
      <c r="G111" s="38"/>
      <c r="H111" s="38"/>
      <c r="I111" s="152"/>
      <c r="J111" s="38"/>
      <c r="K111" s="38"/>
      <c r="L111" s="61"/>
      <c r="S111" s="36"/>
      <c r="T111" s="36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</row>
    <row r="112" s="2" customFormat="1" ht="6.96" customHeight="1">
      <c r="A112" s="36"/>
      <c r="B112" s="37"/>
      <c r="C112" s="38"/>
      <c r="D112" s="38"/>
      <c r="E112" s="38"/>
      <c r="F112" s="38"/>
      <c r="G112" s="38"/>
      <c r="H112" s="38"/>
      <c r="I112" s="152"/>
      <c r="J112" s="38"/>
      <c r="K112" s="38"/>
      <c r="L112" s="61"/>
      <c r="S112" s="36"/>
      <c r="T112" s="36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</row>
    <row r="113" s="2" customFormat="1" ht="12" customHeight="1">
      <c r="A113" s="36"/>
      <c r="B113" s="37"/>
      <c r="C113" s="30" t="s">
        <v>15</v>
      </c>
      <c r="D113" s="38"/>
      <c r="E113" s="38"/>
      <c r="F113" s="38"/>
      <c r="G113" s="38"/>
      <c r="H113" s="38"/>
      <c r="I113" s="152"/>
      <c r="J113" s="38"/>
      <c r="K113" s="38"/>
      <c r="L113" s="61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</row>
    <row r="114" s="2" customFormat="1" ht="16.5" customHeight="1">
      <c r="A114" s="36"/>
      <c r="B114" s="37"/>
      <c r="C114" s="38"/>
      <c r="D114" s="38"/>
      <c r="E114" s="197" t="str">
        <f>E7</f>
        <v>,,Úprava projektové dokumentace na stavbu Modernizace silnice II/298 Býšť - hranice kraje, km 9,700</v>
      </c>
      <c r="F114" s="30"/>
      <c r="G114" s="30"/>
      <c r="H114" s="30"/>
      <c r="I114" s="152"/>
      <c r="J114" s="38"/>
      <c r="K114" s="38"/>
      <c r="L114" s="61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</row>
    <row r="115" s="1" customFormat="1" ht="12" customHeight="1">
      <c r="B115" s="19"/>
      <c r="C115" s="30" t="s">
        <v>178</v>
      </c>
      <c r="D115" s="20"/>
      <c r="E115" s="20"/>
      <c r="F115" s="20"/>
      <c r="G115" s="20"/>
      <c r="H115" s="20"/>
      <c r="I115" s="144"/>
      <c r="J115" s="20"/>
      <c r="K115" s="20"/>
      <c r="L115" s="18"/>
    </row>
    <row r="116" s="2" customFormat="1" ht="16.5" customHeight="1">
      <c r="A116" s="36"/>
      <c r="B116" s="37"/>
      <c r="C116" s="38"/>
      <c r="D116" s="38"/>
      <c r="E116" s="197" t="s">
        <v>299</v>
      </c>
      <c r="F116" s="38"/>
      <c r="G116" s="38"/>
      <c r="H116" s="38"/>
      <c r="I116" s="152"/>
      <c r="J116" s="38"/>
      <c r="K116" s="38"/>
      <c r="L116" s="61"/>
      <c r="S116" s="36"/>
      <c r="T116" s="36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</row>
    <row r="117" s="2" customFormat="1" ht="12" customHeight="1">
      <c r="A117" s="36"/>
      <c r="B117" s="37"/>
      <c r="C117" s="30" t="s">
        <v>302</v>
      </c>
      <c r="D117" s="38"/>
      <c r="E117" s="38"/>
      <c r="F117" s="38"/>
      <c r="G117" s="38"/>
      <c r="H117" s="38"/>
      <c r="I117" s="152"/>
      <c r="J117" s="38"/>
      <c r="K117" s="38"/>
      <c r="L117" s="61"/>
      <c r="S117" s="36"/>
      <c r="T117" s="36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</row>
    <row r="118" s="2" customFormat="1" ht="16.5" customHeight="1">
      <c r="A118" s="36"/>
      <c r="B118" s="37"/>
      <c r="C118" s="38"/>
      <c r="D118" s="38"/>
      <c r="E118" s="74" t="str">
        <f>E11</f>
        <v>SO 101.1 V - Modernizace silnice II/298 úsek 1 -způsobilé výdaje na vedlejší aktivity projektu</v>
      </c>
      <c r="F118" s="38"/>
      <c r="G118" s="38"/>
      <c r="H118" s="38"/>
      <c r="I118" s="152"/>
      <c r="J118" s="38"/>
      <c r="K118" s="38"/>
      <c r="L118" s="61"/>
      <c r="S118" s="36"/>
      <c r="T118" s="36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</row>
    <row r="119" s="2" customFormat="1" ht="6.96" customHeight="1">
      <c r="A119" s="36"/>
      <c r="B119" s="37"/>
      <c r="C119" s="38"/>
      <c r="D119" s="38"/>
      <c r="E119" s="38"/>
      <c r="F119" s="38"/>
      <c r="G119" s="38"/>
      <c r="H119" s="38"/>
      <c r="I119" s="152"/>
      <c r="J119" s="38"/>
      <c r="K119" s="38"/>
      <c r="L119" s="61"/>
      <c r="S119" s="36"/>
      <c r="T119" s="36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</row>
    <row r="120" s="2" customFormat="1" ht="12" customHeight="1">
      <c r="A120" s="36"/>
      <c r="B120" s="37"/>
      <c r="C120" s="30" t="s">
        <v>19</v>
      </c>
      <c r="D120" s="38"/>
      <c r="E120" s="38"/>
      <c r="F120" s="25" t="str">
        <f>F14</f>
        <v xml:space="preserve"> </v>
      </c>
      <c r="G120" s="38"/>
      <c r="H120" s="38"/>
      <c r="I120" s="154" t="s">
        <v>21</v>
      </c>
      <c r="J120" s="77" t="str">
        <f>IF(J14="","",J14)</f>
        <v>7. 11. 2019</v>
      </c>
      <c r="K120" s="38"/>
      <c r="L120" s="61"/>
      <c r="S120" s="36"/>
      <c r="T120" s="36"/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</row>
    <row r="121" s="2" customFormat="1" ht="6.96" customHeight="1">
      <c r="A121" s="36"/>
      <c r="B121" s="37"/>
      <c r="C121" s="38"/>
      <c r="D121" s="38"/>
      <c r="E121" s="38"/>
      <c r="F121" s="38"/>
      <c r="G121" s="38"/>
      <c r="H121" s="38"/>
      <c r="I121" s="152"/>
      <c r="J121" s="38"/>
      <c r="K121" s="38"/>
      <c r="L121" s="61"/>
      <c r="S121" s="36"/>
      <c r="T121" s="36"/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</row>
    <row r="122" s="2" customFormat="1" ht="15.15" customHeight="1">
      <c r="A122" s="36"/>
      <c r="B122" s="37"/>
      <c r="C122" s="30" t="s">
        <v>23</v>
      </c>
      <c r="D122" s="38"/>
      <c r="E122" s="38"/>
      <c r="F122" s="25" t="str">
        <f>E17</f>
        <v xml:space="preserve"> </v>
      </c>
      <c r="G122" s="38"/>
      <c r="H122" s="38"/>
      <c r="I122" s="154" t="s">
        <v>28</v>
      </c>
      <c r="J122" s="34" t="str">
        <f>E23</f>
        <v xml:space="preserve"> </v>
      </c>
      <c r="K122" s="38"/>
      <c r="L122" s="61"/>
      <c r="S122" s="36"/>
      <c r="T122" s="36"/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</row>
    <row r="123" s="2" customFormat="1" ht="15.15" customHeight="1">
      <c r="A123" s="36"/>
      <c r="B123" s="37"/>
      <c r="C123" s="30" t="s">
        <v>26</v>
      </c>
      <c r="D123" s="38"/>
      <c r="E123" s="38"/>
      <c r="F123" s="25" t="str">
        <f>IF(E20="","",E20)</f>
        <v>Vyplň údaj</v>
      </c>
      <c r="G123" s="38"/>
      <c r="H123" s="38"/>
      <c r="I123" s="154" t="s">
        <v>30</v>
      </c>
      <c r="J123" s="34" t="str">
        <f>E26</f>
        <v xml:space="preserve"> </v>
      </c>
      <c r="K123" s="38"/>
      <c r="L123" s="61"/>
      <c r="S123" s="36"/>
      <c r="T123" s="36"/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</row>
    <row r="124" s="2" customFormat="1" ht="10.32" customHeight="1">
      <c r="A124" s="36"/>
      <c r="B124" s="37"/>
      <c r="C124" s="38"/>
      <c r="D124" s="38"/>
      <c r="E124" s="38"/>
      <c r="F124" s="38"/>
      <c r="G124" s="38"/>
      <c r="H124" s="38"/>
      <c r="I124" s="152"/>
      <c r="J124" s="38"/>
      <c r="K124" s="38"/>
      <c r="L124" s="61"/>
      <c r="S124" s="36"/>
      <c r="T124" s="36"/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</row>
    <row r="125" s="10" customFormat="1" ht="29.28" customHeight="1">
      <c r="A125" s="210"/>
      <c r="B125" s="211"/>
      <c r="C125" s="212" t="s">
        <v>190</v>
      </c>
      <c r="D125" s="213" t="s">
        <v>57</v>
      </c>
      <c r="E125" s="213" t="s">
        <v>53</v>
      </c>
      <c r="F125" s="213" t="s">
        <v>54</v>
      </c>
      <c r="G125" s="213" t="s">
        <v>191</v>
      </c>
      <c r="H125" s="213" t="s">
        <v>192</v>
      </c>
      <c r="I125" s="214" t="s">
        <v>193</v>
      </c>
      <c r="J125" s="213" t="s">
        <v>186</v>
      </c>
      <c r="K125" s="215" t="s">
        <v>194</v>
      </c>
      <c r="L125" s="216"/>
      <c r="M125" s="98" t="s">
        <v>1</v>
      </c>
      <c r="N125" s="99" t="s">
        <v>36</v>
      </c>
      <c r="O125" s="99" t="s">
        <v>195</v>
      </c>
      <c r="P125" s="99" t="s">
        <v>196</v>
      </c>
      <c r="Q125" s="99" t="s">
        <v>197</v>
      </c>
      <c r="R125" s="99" t="s">
        <v>198</v>
      </c>
      <c r="S125" s="99" t="s">
        <v>199</v>
      </c>
      <c r="T125" s="100" t="s">
        <v>200</v>
      </c>
      <c r="U125" s="210"/>
      <c r="V125" s="210"/>
      <c r="W125" s="210"/>
      <c r="X125" s="210"/>
      <c r="Y125" s="210"/>
      <c r="Z125" s="210"/>
      <c r="AA125" s="210"/>
      <c r="AB125" s="210"/>
      <c r="AC125" s="210"/>
      <c r="AD125" s="210"/>
      <c r="AE125" s="210"/>
    </row>
    <row r="126" s="2" customFormat="1" ht="22.8" customHeight="1">
      <c r="A126" s="36"/>
      <c r="B126" s="37"/>
      <c r="C126" s="105" t="s">
        <v>201</v>
      </c>
      <c r="D126" s="38"/>
      <c r="E126" s="38"/>
      <c r="F126" s="38"/>
      <c r="G126" s="38"/>
      <c r="H126" s="38"/>
      <c r="I126" s="152"/>
      <c r="J126" s="217">
        <f>BK126</f>
        <v>0</v>
      </c>
      <c r="K126" s="38"/>
      <c r="L126" s="42"/>
      <c r="M126" s="101"/>
      <c r="N126" s="218"/>
      <c r="O126" s="102"/>
      <c r="P126" s="219">
        <f>P127+P140+P183+P193+P214+P218</f>
        <v>0</v>
      </c>
      <c r="Q126" s="102"/>
      <c r="R126" s="219">
        <f>R127+R140+R183+R193+R214+R218</f>
        <v>0</v>
      </c>
      <c r="S126" s="102"/>
      <c r="T126" s="220">
        <f>T127+T140+T183+T193+T214+T218</f>
        <v>0</v>
      </c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T126" s="15" t="s">
        <v>71</v>
      </c>
      <c r="AU126" s="15" t="s">
        <v>82</v>
      </c>
      <c r="BK126" s="221">
        <f>BK127+BK140+BK183+BK193+BK214+BK218</f>
        <v>0</v>
      </c>
    </row>
    <row r="127" s="11" customFormat="1" ht="25.92" customHeight="1">
      <c r="A127" s="11"/>
      <c r="B127" s="222"/>
      <c r="C127" s="223"/>
      <c r="D127" s="224" t="s">
        <v>71</v>
      </c>
      <c r="E127" s="225" t="s">
        <v>72</v>
      </c>
      <c r="F127" s="225" t="s">
        <v>202</v>
      </c>
      <c r="G127" s="223"/>
      <c r="H127" s="223"/>
      <c r="I127" s="226"/>
      <c r="J127" s="227">
        <f>BK127</f>
        <v>0</v>
      </c>
      <c r="K127" s="223"/>
      <c r="L127" s="228"/>
      <c r="M127" s="229"/>
      <c r="N127" s="230"/>
      <c r="O127" s="230"/>
      <c r="P127" s="231">
        <f>SUM(P128:P139)</f>
        <v>0</v>
      </c>
      <c r="Q127" s="230"/>
      <c r="R127" s="231">
        <f>SUM(R128:R139)</f>
        <v>0</v>
      </c>
      <c r="S127" s="230"/>
      <c r="T127" s="232">
        <f>SUM(T128:T139)</f>
        <v>0</v>
      </c>
      <c r="U127" s="11"/>
      <c r="V127" s="11"/>
      <c r="W127" s="11"/>
      <c r="X127" s="11"/>
      <c r="Y127" s="11"/>
      <c r="Z127" s="11"/>
      <c r="AA127" s="11"/>
      <c r="AB127" s="11"/>
      <c r="AC127" s="11"/>
      <c r="AD127" s="11"/>
      <c r="AE127" s="11"/>
      <c r="AR127" s="233" t="s">
        <v>80</v>
      </c>
      <c r="AT127" s="234" t="s">
        <v>71</v>
      </c>
      <c r="AU127" s="234" t="s">
        <v>72</v>
      </c>
      <c r="AY127" s="233" t="s">
        <v>203</v>
      </c>
      <c r="BK127" s="235">
        <f>SUM(BK128:BK139)</f>
        <v>0</v>
      </c>
    </row>
    <row r="128" s="2" customFormat="1" ht="16.5" customHeight="1">
      <c r="A128" s="36"/>
      <c r="B128" s="37"/>
      <c r="C128" s="236" t="s">
        <v>80</v>
      </c>
      <c r="D128" s="236" t="s">
        <v>204</v>
      </c>
      <c r="E128" s="237" t="s">
        <v>309</v>
      </c>
      <c r="F128" s="238" t="s">
        <v>310</v>
      </c>
      <c r="G128" s="239" t="s">
        <v>311</v>
      </c>
      <c r="H128" s="240">
        <v>99.340000000000003</v>
      </c>
      <c r="I128" s="241"/>
      <c r="J128" s="240">
        <f>ROUND(I128*H128,2)</f>
        <v>0</v>
      </c>
      <c r="K128" s="238" t="s">
        <v>208</v>
      </c>
      <c r="L128" s="42"/>
      <c r="M128" s="242" t="s">
        <v>1</v>
      </c>
      <c r="N128" s="243" t="s">
        <v>37</v>
      </c>
      <c r="O128" s="89"/>
      <c r="P128" s="244">
        <f>O128*H128</f>
        <v>0</v>
      </c>
      <c r="Q128" s="244">
        <v>0</v>
      </c>
      <c r="R128" s="244">
        <f>Q128*H128</f>
        <v>0</v>
      </c>
      <c r="S128" s="244">
        <v>0</v>
      </c>
      <c r="T128" s="245">
        <f>S128*H128</f>
        <v>0</v>
      </c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R128" s="246" t="s">
        <v>209</v>
      </c>
      <c r="AT128" s="246" t="s">
        <v>204</v>
      </c>
      <c r="AU128" s="246" t="s">
        <v>80</v>
      </c>
      <c r="AY128" s="15" t="s">
        <v>203</v>
      </c>
      <c r="BE128" s="247">
        <f>IF(N128="základní",J128,0)</f>
        <v>0</v>
      </c>
      <c r="BF128" s="247">
        <f>IF(N128="snížená",J128,0)</f>
        <v>0</v>
      </c>
      <c r="BG128" s="247">
        <f>IF(N128="zákl. přenesená",J128,0)</f>
        <v>0</v>
      </c>
      <c r="BH128" s="247">
        <f>IF(N128="sníž. přenesená",J128,0)</f>
        <v>0</v>
      </c>
      <c r="BI128" s="247">
        <f>IF(N128="nulová",J128,0)</f>
        <v>0</v>
      </c>
      <c r="BJ128" s="15" t="s">
        <v>80</v>
      </c>
      <c r="BK128" s="247">
        <f>ROUND(I128*H128,2)</f>
        <v>0</v>
      </c>
      <c r="BL128" s="15" t="s">
        <v>209</v>
      </c>
      <c r="BM128" s="246" t="s">
        <v>492</v>
      </c>
    </row>
    <row r="129" s="2" customFormat="1">
      <c r="A129" s="36"/>
      <c r="B129" s="37"/>
      <c r="C129" s="38"/>
      <c r="D129" s="248" t="s">
        <v>211</v>
      </c>
      <c r="E129" s="38"/>
      <c r="F129" s="249" t="s">
        <v>313</v>
      </c>
      <c r="G129" s="38"/>
      <c r="H129" s="38"/>
      <c r="I129" s="152"/>
      <c r="J129" s="38"/>
      <c r="K129" s="38"/>
      <c r="L129" s="42"/>
      <c r="M129" s="250"/>
      <c r="N129" s="251"/>
      <c r="O129" s="89"/>
      <c r="P129" s="89"/>
      <c r="Q129" s="89"/>
      <c r="R129" s="89"/>
      <c r="S129" s="89"/>
      <c r="T129" s="90"/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T129" s="15" t="s">
        <v>211</v>
      </c>
      <c r="AU129" s="15" t="s">
        <v>80</v>
      </c>
    </row>
    <row r="130" s="12" customFormat="1">
      <c r="A130" s="12"/>
      <c r="B130" s="252"/>
      <c r="C130" s="253"/>
      <c r="D130" s="248" t="s">
        <v>213</v>
      </c>
      <c r="E130" s="254" t="s">
        <v>493</v>
      </c>
      <c r="F130" s="255" t="s">
        <v>494</v>
      </c>
      <c r="G130" s="253"/>
      <c r="H130" s="256">
        <v>14.58</v>
      </c>
      <c r="I130" s="257"/>
      <c r="J130" s="253"/>
      <c r="K130" s="253"/>
      <c r="L130" s="258"/>
      <c r="M130" s="259"/>
      <c r="N130" s="260"/>
      <c r="O130" s="260"/>
      <c r="P130" s="260"/>
      <c r="Q130" s="260"/>
      <c r="R130" s="260"/>
      <c r="S130" s="260"/>
      <c r="T130" s="261"/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T130" s="262" t="s">
        <v>213</v>
      </c>
      <c r="AU130" s="262" t="s">
        <v>80</v>
      </c>
      <c r="AV130" s="12" t="s">
        <v>95</v>
      </c>
      <c r="AW130" s="12" t="s">
        <v>29</v>
      </c>
      <c r="AX130" s="12" t="s">
        <v>72</v>
      </c>
      <c r="AY130" s="262" t="s">
        <v>203</v>
      </c>
    </row>
    <row r="131" s="12" customFormat="1">
      <c r="A131" s="12"/>
      <c r="B131" s="252"/>
      <c r="C131" s="253"/>
      <c r="D131" s="248" t="s">
        <v>213</v>
      </c>
      <c r="E131" s="254" t="s">
        <v>483</v>
      </c>
      <c r="F131" s="255" t="s">
        <v>495</v>
      </c>
      <c r="G131" s="253"/>
      <c r="H131" s="256">
        <v>25.190000000000001</v>
      </c>
      <c r="I131" s="257"/>
      <c r="J131" s="253"/>
      <c r="K131" s="253"/>
      <c r="L131" s="258"/>
      <c r="M131" s="259"/>
      <c r="N131" s="260"/>
      <c r="O131" s="260"/>
      <c r="P131" s="260"/>
      <c r="Q131" s="260"/>
      <c r="R131" s="260"/>
      <c r="S131" s="260"/>
      <c r="T131" s="261"/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T131" s="262" t="s">
        <v>213</v>
      </c>
      <c r="AU131" s="262" t="s">
        <v>80</v>
      </c>
      <c r="AV131" s="12" t="s">
        <v>95</v>
      </c>
      <c r="AW131" s="12" t="s">
        <v>29</v>
      </c>
      <c r="AX131" s="12" t="s">
        <v>72</v>
      </c>
      <c r="AY131" s="262" t="s">
        <v>203</v>
      </c>
    </row>
    <row r="132" s="12" customFormat="1">
      <c r="A132" s="12"/>
      <c r="B132" s="252"/>
      <c r="C132" s="253"/>
      <c r="D132" s="248" t="s">
        <v>213</v>
      </c>
      <c r="E132" s="254" t="s">
        <v>485</v>
      </c>
      <c r="F132" s="255" t="s">
        <v>496</v>
      </c>
      <c r="G132" s="253"/>
      <c r="H132" s="256">
        <v>59.57</v>
      </c>
      <c r="I132" s="257"/>
      <c r="J132" s="253"/>
      <c r="K132" s="253"/>
      <c r="L132" s="258"/>
      <c r="M132" s="259"/>
      <c r="N132" s="260"/>
      <c r="O132" s="260"/>
      <c r="P132" s="260"/>
      <c r="Q132" s="260"/>
      <c r="R132" s="260"/>
      <c r="S132" s="260"/>
      <c r="T132" s="261"/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T132" s="262" t="s">
        <v>213</v>
      </c>
      <c r="AU132" s="262" t="s">
        <v>80</v>
      </c>
      <c r="AV132" s="12" t="s">
        <v>95</v>
      </c>
      <c r="AW132" s="12" t="s">
        <v>29</v>
      </c>
      <c r="AX132" s="12" t="s">
        <v>72</v>
      </c>
      <c r="AY132" s="262" t="s">
        <v>203</v>
      </c>
    </row>
    <row r="133" s="12" customFormat="1">
      <c r="A133" s="12"/>
      <c r="B133" s="252"/>
      <c r="C133" s="253"/>
      <c r="D133" s="248" t="s">
        <v>213</v>
      </c>
      <c r="E133" s="254" t="s">
        <v>497</v>
      </c>
      <c r="F133" s="255" t="s">
        <v>498</v>
      </c>
      <c r="G133" s="253"/>
      <c r="H133" s="256">
        <v>99.340000000000003</v>
      </c>
      <c r="I133" s="257"/>
      <c r="J133" s="253"/>
      <c r="K133" s="253"/>
      <c r="L133" s="258"/>
      <c r="M133" s="259"/>
      <c r="N133" s="260"/>
      <c r="O133" s="260"/>
      <c r="P133" s="260"/>
      <c r="Q133" s="260"/>
      <c r="R133" s="260"/>
      <c r="S133" s="260"/>
      <c r="T133" s="261"/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T133" s="262" t="s">
        <v>213</v>
      </c>
      <c r="AU133" s="262" t="s">
        <v>80</v>
      </c>
      <c r="AV133" s="12" t="s">
        <v>95</v>
      </c>
      <c r="AW133" s="12" t="s">
        <v>29</v>
      </c>
      <c r="AX133" s="12" t="s">
        <v>80</v>
      </c>
      <c r="AY133" s="262" t="s">
        <v>203</v>
      </c>
    </row>
    <row r="134" s="2" customFormat="1" ht="16.5" customHeight="1">
      <c r="A134" s="36"/>
      <c r="B134" s="37"/>
      <c r="C134" s="236" t="s">
        <v>95</v>
      </c>
      <c r="D134" s="236" t="s">
        <v>204</v>
      </c>
      <c r="E134" s="237" t="s">
        <v>319</v>
      </c>
      <c r="F134" s="238" t="s">
        <v>310</v>
      </c>
      <c r="G134" s="239" t="s">
        <v>311</v>
      </c>
      <c r="H134" s="240">
        <v>3.3500000000000001</v>
      </c>
      <c r="I134" s="241"/>
      <c r="J134" s="240">
        <f>ROUND(I134*H134,2)</f>
        <v>0</v>
      </c>
      <c r="K134" s="238" t="s">
        <v>208</v>
      </c>
      <c r="L134" s="42"/>
      <c r="M134" s="242" t="s">
        <v>1</v>
      </c>
      <c r="N134" s="243" t="s">
        <v>37</v>
      </c>
      <c r="O134" s="89"/>
      <c r="P134" s="244">
        <f>O134*H134</f>
        <v>0</v>
      </c>
      <c r="Q134" s="244">
        <v>0</v>
      </c>
      <c r="R134" s="244">
        <f>Q134*H134</f>
        <v>0</v>
      </c>
      <c r="S134" s="244">
        <v>0</v>
      </c>
      <c r="T134" s="245">
        <f>S134*H134</f>
        <v>0</v>
      </c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R134" s="246" t="s">
        <v>209</v>
      </c>
      <c r="AT134" s="246" t="s">
        <v>204</v>
      </c>
      <c r="AU134" s="246" t="s">
        <v>80</v>
      </c>
      <c r="AY134" s="15" t="s">
        <v>203</v>
      </c>
      <c r="BE134" s="247">
        <f>IF(N134="základní",J134,0)</f>
        <v>0</v>
      </c>
      <c r="BF134" s="247">
        <f>IF(N134="snížená",J134,0)</f>
        <v>0</v>
      </c>
      <c r="BG134" s="247">
        <f>IF(N134="zákl. přenesená",J134,0)</f>
        <v>0</v>
      </c>
      <c r="BH134" s="247">
        <f>IF(N134="sníž. přenesená",J134,0)</f>
        <v>0</v>
      </c>
      <c r="BI134" s="247">
        <f>IF(N134="nulová",J134,0)</f>
        <v>0</v>
      </c>
      <c r="BJ134" s="15" t="s">
        <v>80</v>
      </c>
      <c r="BK134" s="247">
        <f>ROUND(I134*H134,2)</f>
        <v>0</v>
      </c>
      <c r="BL134" s="15" t="s">
        <v>209</v>
      </c>
      <c r="BM134" s="246" t="s">
        <v>499</v>
      </c>
    </row>
    <row r="135" s="2" customFormat="1">
      <c r="A135" s="36"/>
      <c r="B135" s="37"/>
      <c r="C135" s="38"/>
      <c r="D135" s="248" t="s">
        <v>211</v>
      </c>
      <c r="E135" s="38"/>
      <c r="F135" s="249" t="s">
        <v>313</v>
      </c>
      <c r="G135" s="38"/>
      <c r="H135" s="38"/>
      <c r="I135" s="152"/>
      <c r="J135" s="38"/>
      <c r="K135" s="38"/>
      <c r="L135" s="42"/>
      <c r="M135" s="250"/>
      <c r="N135" s="251"/>
      <c r="O135" s="89"/>
      <c r="P135" s="89"/>
      <c r="Q135" s="89"/>
      <c r="R135" s="89"/>
      <c r="S135" s="89"/>
      <c r="T135" s="90"/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T135" s="15" t="s">
        <v>211</v>
      </c>
      <c r="AU135" s="15" t="s">
        <v>80</v>
      </c>
    </row>
    <row r="136" s="13" customFormat="1">
      <c r="A136" s="13"/>
      <c r="B136" s="267"/>
      <c r="C136" s="268"/>
      <c r="D136" s="248" t="s">
        <v>213</v>
      </c>
      <c r="E136" s="269" t="s">
        <v>1</v>
      </c>
      <c r="F136" s="270" t="s">
        <v>321</v>
      </c>
      <c r="G136" s="268"/>
      <c r="H136" s="269" t="s">
        <v>1</v>
      </c>
      <c r="I136" s="271"/>
      <c r="J136" s="268"/>
      <c r="K136" s="268"/>
      <c r="L136" s="272"/>
      <c r="M136" s="273"/>
      <c r="N136" s="274"/>
      <c r="O136" s="274"/>
      <c r="P136" s="274"/>
      <c r="Q136" s="274"/>
      <c r="R136" s="274"/>
      <c r="S136" s="274"/>
      <c r="T136" s="275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76" t="s">
        <v>213</v>
      </c>
      <c r="AU136" s="276" t="s">
        <v>80</v>
      </c>
      <c r="AV136" s="13" t="s">
        <v>80</v>
      </c>
      <c r="AW136" s="13" t="s">
        <v>29</v>
      </c>
      <c r="AX136" s="13" t="s">
        <v>72</v>
      </c>
      <c r="AY136" s="276" t="s">
        <v>203</v>
      </c>
    </row>
    <row r="137" s="12" customFormat="1">
      <c r="A137" s="12"/>
      <c r="B137" s="252"/>
      <c r="C137" s="253"/>
      <c r="D137" s="248" t="s">
        <v>213</v>
      </c>
      <c r="E137" s="254" t="s">
        <v>500</v>
      </c>
      <c r="F137" s="255" t="s">
        <v>501</v>
      </c>
      <c r="G137" s="253"/>
      <c r="H137" s="256">
        <v>2.6000000000000001</v>
      </c>
      <c r="I137" s="257"/>
      <c r="J137" s="253"/>
      <c r="K137" s="253"/>
      <c r="L137" s="258"/>
      <c r="M137" s="259"/>
      <c r="N137" s="260"/>
      <c r="O137" s="260"/>
      <c r="P137" s="260"/>
      <c r="Q137" s="260"/>
      <c r="R137" s="260"/>
      <c r="S137" s="260"/>
      <c r="T137" s="261"/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T137" s="262" t="s">
        <v>213</v>
      </c>
      <c r="AU137" s="262" t="s">
        <v>80</v>
      </c>
      <c r="AV137" s="12" t="s">
        <v>95</v>
      </c>
      <c r="AW137" s="12" t="s">
        <v>29</v>
      </c>
      <c r="AX137" s="12" t="s">
        <v>72</v>
      </c>
      <c r="AY137" s="262" t="s">
        <v>203</v>
      </c>
    </row>
    <row r="138" s="12" customFormat="1">
      <c r="A138" s="12"/>
      <c r="B138" s="252"/>
      <c r="C138" s="253"/>
      <c r="D138" s="248" t="s">
        <v>213</v>
      </c>
      <c r="E138" s="254" t="s">
        <v>487</v>
      </c>
      <c r="F138" s="255" t="s">
        <v>502</v>
      </c>
      <c r="G138" s="253"/>
      <c r="H138" s="256">
        <v>0.75</v>
      </c>
      <c r="I138" s="257"/>
      <c r="J138" s="253"/>
      <c r="K138" s="253"/>
      <c r="L138" s="258"/>
      <c r="M138" s="259"/>
      <c r="N138" s="260"/>
      <c r="O138" s="260"/>
      <c r="P138" s="260"/>
      <c r="Q138" s="260"/>
      <c r="R138" s="260"/>
      <c r="S138" s="260"/>
      <c r="T138" s="261"/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T138" s="262" t="s">
        <v>213</v>
      </c>
      <c r="AU138" s="262" t="s">
        <v>80</v>
      </c>
      <c r="AV138" s="12" t="s">
        <v>95</v>
      </c>
      <c r="AW138" s="12" t="s">
        <v>29</v>
      </c>
      <c r="AX138" s="12" t="s">
        <v>72</v>
      </c>
      <c r="AY138" s="262" t="s">
        <v>203</v>
      </c>
    </row>
    <row r="139" s="12" customFormat="1">
      <c r="A139" s="12"/>
      <c r="B139" s="252"/>
      <c r="C139" s="253"/>
      <c r="D139" s="248" t="s">
        <v>213</v>
      </c>
      <c r="E139" s="254" t="s">
        <v>503</v>
      </c>
      <c r="F139" s="255" t="s">
        <v>504</v>
      </c>
      <c r="G139" s="253"/>
      <c r="H139" s="256">
        <v>3.3500000000000001</v>
      </c>
      <c r="I139" s="257"/>
      <c r="J139" s="253"/>
      <c r="K139" s="253"/>
      <c r="L139" s="258"/>
      <c r="M139" s="259"/>
      <c r="N139" s="260"/>
      <c r="O139" s="260"/>
      <c r="P139" s="260"/>
      <c r="Q139" s="260"/>
      <c r="R139" s="260"/>
      <c r="S139" s="260"/>
      <c r="T139" s="261"/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T139" s="262" t="s">
        <v>213</v>
      </c>
      <c r="AU139" s="262" t="s">
        <v>80</v>
      </c>
      <c r="AV139" s="12" t="s">
        <v>95</v>
      </c>
      <c r="AW139" s="12" t="s">
        <v>29</v>
      </c>
      <c r="AX139" s="12" t="s">
        <v>80</v>
      </c>
      <c r="AY139" s="262" t="s">
        <v>203</v>
      </c>
    </row>
    <row r="140" s="11" customFormat="1" ht="25.92" customHeight="1">
      <c r="A140" s="11"/>
      <c r="B140" s="222"/>
      <c r="C140" s="223"/>
      <c r="D140" s="224" t="s">
        <v>71</v>
      </c>
      <c r="E140" s="225" t="s">
        <v>80</v>
      </c>
      <c r="F140" s="225" t="s">
        <v>264</v>
      </c>
      <c r="G140" s="223"/>
      <c r="H140" s="223"/>
      <c r="I140" s="226"/>
      <c r="J140" s="227">
        <f>BK140</f>
        <v>0</v>
      </c>
      <c r="K140" s="223"/>
      <c r="L140" s="228"/>
      <c r="M140" s="229"/>
      <c r="N140" s="230"/>
      <c r="O140" s="230"/>
      <c r="P140" s="231">
        <f>SUM(P141:P182)</f>
        <v>0</v>
      </c>
      <c r="Q140" s="230"/>
      <c r="R140" s="231">
        <f>SUM(R141:R182)</f>
        <v>0</v>
      </c>
      <c r="S140" s="230"/>
      <c r="T140" s="232">
        <f>SUM(T141:T182)</f>
        <v>0</v>
      </c>
      <c r="U140" s="11"/>
      <c r="V140" s="11"/>
      <c r="W140" s="11"/>
      <c r="X140" s="11"/>
      <c r="Y140" s="11"/>
      <c r="Z140" s="11"/>
      <c r="AA140" s="11"/>
      <c r="AB140" s="11"/>
      <c r="AC140" s="11"/>
      <c r="AD140" s="11"/>
      <c r="AE140" s="11"/>
      <c r="AR140" s="233" t="s">
        <v>80</v>
      </c>
      <c r="AT140" s="234" t="s">
        <v>71</v>
      </c>
      <c r="AU140" s="234" t="s">
        <v>72</v>
      </c>
      <c r="AY140" s="233" t="s">
        <v>203</v>
      </c>
      <c r="BK140" s="235">
        <f>SUM(BK141:BK182)</f>
        <v>0</v>
      </c>
    </row>
    <row r="141" s="2" customFormat="1" ht="16.5" customHeight="1">
      <c r="A141" s="36"/>
      <c r="B141" s="37"/>
      <c r="C141" s="236" t="s">
        <v>221</v>
      </c>
      <c r="D141" s="236" t="s">
        <v>204</v>
      </c>
      <c r="E141" s="237" t="s">
        <v>505</v>
      </c>
      <c r="F141" s="238" t="s">
        <v>506</v>
      </c>
      <c r="G141" s="239" t="s">
        <v>311</v>
      </c>
      <c r="H141" s="240">
        <v>59.57</v>
      </c>
      <c r="I141" s="241"/>
      <c r="J141" s="240">
        <f>ROUND(I141*H141,2)</f>
        <v>0</v>
      </c>
      <c r="K141" s="238" t="s">
        <v>208</v>
      </c>
      <c r="L141" s="42"/>
      <c r="M141" s="242" t="s">
        <v>1</v>
      </c>
      <c r="N141" s="243" t="s">
        <v>37</v>
      </c>
      <c r="O141" s="89"/>
      <c r="P141" s="244">
        <f>O141*H141</f>
        <v>0</v>
      </c>
      <c r="Q141" s="244">
        <v>0</v>
      </c>
      <c r="R141" s="244">
        <f>Q141*H141</f>
        <v>0</v>
      </c>
      <c r="S141" s="244">
        <v>0</v>
      </c>
      <c r="T141" s="245">
        <f>S141*H141</f>
        <v>0</v>
      </c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R141" s="246" t="s">
        <v>209</v>
      </c>
      <c r="AT141" s="246" t="s">
        <v>204</v>
      </c>
      <c r="AU141" s="246" t="s">
        <v>80</v>
      </c>
      <c r="AY141" s="15" t="s">
        <v>203</v>
      </c>
      <c r="BE141" s="247">
        <f>IF(N141="základní",J141,0)</f>
        <v>0</v>
      </c>
      <c r="BF141" s="247">
        <f>IF(N141="snížená",J141,0)</f>
        <v>0</v>
      </c>
      <c r="BG141" s="247">
        <f>IF(N141="zákl. přenesená",J141,0)</f>
        <v>0</v>
      </c>
      <c r="BH141" s="247">
        <f>IF(N141="sníž. přenesená",J141,0)</f>
        <v>0</v>
      </c>
      <c r="BI141" s="247">
        <f>IF(N141="nulová",J141,0)</f>
        <v>0</v>
      </c>
      <c r="BJ141" s="15" t="s">
        <v>80</v>
      </c>
      <c r="BK141" s="247">
        <f>ROUND(I141*H141,2)</f>
        <v>0</v>
      </c>
      <c r="BL141" s="15" t="s">
        <v>209</v>
      </c>
      <c r="BM141" s="246" t="s">
        <v>507</v>
      </c>
    </row>
    <row r="142" s="2" customFormat="1">
      <c r="A142" s="36"/>
      <c r="B142" s="37"/>
      <c r="C142" s="38"/>
      <c r="D142" s="248" t="s">
        <v>211</v>
      </c>
      <c r="E142" s="38"/>
      <c r="F142" s="249" t="s">
        <v>327</v>
      </c>
      <c r="G142" s="38"/>
      <c r="H142" s="38"/>
      <c r="I142" s="152"/>
      <c r="J142" s="38"/>
      <c r="K142" s="38"/>
      <c r="L142" s="42"/>
      <c r="M142" s="250"/>
      <c r="N142" s="251"/>
      <c r="O142" s="89"/>
      <c r="P142" s="89"/>
      <c r="Q142" s="89"/>
      <c r="R142" s="89"/>
      <c r="S142" s="89"/>
      <c r="T142" s="90"/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T142" s="15" t="s">
        <v>211</v>
      </c>
      <c r="AU142" s="15" t="s">
        <v>80</v>
      </c>
    </row>
    <row r="143" s="12" customFormat="1">
      <c r="A143" s="12"/>
      <c r="B143" s="252"/>
      <c r="C143" s="253"/>
      <c r="D143" s="248" t="s">
        <v>213</v>
      </c>
      <c r="E143" s="254" t="s">
        <v>237</v>
      </c>
      <c r="F143" s="255" t="s">
        <v>508</v>
      </c>
      <c r="G143" s="253"/>
      <c r="H143" s="256">
        <v>59.57</v>
      </c>
      <c r="I143" s="257"/>
      <c r="J143" s="253"/>
      <c r="K143" s="253"/>
      <c r="L143" s="258"/>
      <c r="M143" s="259"/>
      <c r="N143" s="260"/>
      <c r="O143" s="260"/>
      <c r="P143" s="260"/>
      <c r="Q143" s="260"/>
      <c r="R143" s="260"/>
      <c r="S143" s="260"/>
      <c r="T143" s="261"/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T143" s="262" t="s">
        <v>213</v>
      </c>
      <c r="AU143" s="262" t="s">
        <v>80</v>
      </c>
      <c r="AV143" s="12" t="s">
        <v>95</v>
      </c>
      <c r="AW143" s="12" t="s">
        <v>29</v>
      </c>
      <c r="AX143" s="12" t="s">
        <v>80</v>
      </c>
      <c r="AY143" s="262" t="s">
        <v>203</v>
      </c>
    </row>
    <row r="144" s="2" customFormat="1" ht="16.5" customHeight="1">
      <c r="A144" s="36"/>
      <c r="B144" s="37"/>
      <c r="C144" s="236" t="s">
        <v>209</v>
      </c>
      <c r="D144" s="236" t="s">
        <v>204</v>
      </c>
      <c r="E144" s="237" t="s">
        <v>323</v>
      </c>
      <c r="F144" s="238" t="s">
        <v>324</v>
      </c>
      <c r="G144" s="239" t="s">
        <v>325</v>
      </c>
      <c r="H144" s="240">
        <v>57.840000000000003</v>
      </c>
      <c r="I144" s="241"/>
      <c r="J144" s="240">
        <f>ROUND(I144*H144,2)</f>
        <v>0</v>
      </c>
      <c r="K144" s="238" t="s">
        <v>208</v>
      </c>
      <c r="L144" s="42"/>
      <c r="M144" s="242" t="s">
        <v>1</v>
      </c>
      <c r="N144" s="243" t="s">
        <v>37</v>
      </c>
      <c r="O144" s="89"/>
      <c r="P144" s="244">
        <f>O144*H144</f>
        <v>0</v>
      </c>
      <c r="Q144" s="244">
        <v>0</v>
      </c>
      <c r="R144" s="244">
        <f>Q144*H144</f>
        <v>0</v>
      </c>
      <c r="S144" s="244">
        <v>0</v>
      </c>
      <c r="T144" s="245">
        <f>S144*H144</f>
        <v>0</v>
      </c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R144" s="246" t="s">
        <v>209</v>
      </c>
      <c r="AT144" s="246" t="s">
        <v>204</v>
      </c>
      <c r="AU144" s="246" t="s">
        <v>80</v>
      </c>
      <c r="AY144" s="15" t="s">
        <v>203</v>
      </c>
      <c r="BE144" s="247">
        <f>IF(N144="základní",J144,0)</f>
        <v>0</v>
      </c>
      <c r="BF144" s="247">
        <f>IF(N144="snížená",J144,0)</f>
        <v>0</v>
      </c>
      <c r="BG144" s="247">
        <f>IF(N144="zákl. přenesená",J144,0)</f>
        <v>0</v>
      </c>
      <c r="BH144" s="247">
        <f>IF(N144="sníž. přenesená",J144,0)</f>
        <v>0</v>
      </c>
      <c r="BI144" s="247">
        <f>IF(N144="nulová",J144,0)</f>
        <v>0</v>
      </c>
      <c r="BJ144" s="15" t="s">
        <v>80</v>
      </c>
      <c r="BK144" s="247">
        <f>ROUND(I144*H144,2)</f>
        <v>0</v>
      </c>
      <c r="BL144" s="15" t="s">
        <v>209</v>
      </c>
      <c r="BM144" s="246" t="s">
        <v>509</v>
      </c>
    </row>
    <row r="145" s="2" customFormat="1">
      <c r="A145" s="36"/>
      <c r="B145" s="37"/>
      <c r="C145" s="38"/>
      <c r="D145" s="248" t="s">
        <v>211</v>
      </c>
      <c r="E145" s="38"/>
      <c r="F145" s="249" t="s">
        <v>327</v>
      </c>
      <c r="G145" s="38"/>
      <c r="H145" s="38"/>
      <c r="I145" s="152"/>
      <c r="J145" s="38"/>
      <c r="K145" s="38"/>
      <c r="L145" s="42"/>
      <c r="M145" s="250"/>
      <c r="N145" s="251"/>
      <c r="O145" s="89"/>
      <c r="P145" s="89"/>
      <c r="Q145" s="89"/>
      <c r="R145" s="89"/>
      <c r="S145" s="89"/>
      <c r="T145" s="90"/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T145" s="15" t="s">
        <v>211</v>
      </c>
      <c r="AU145" s="15" t="s">
        <v>80</v>
      </c>
    </row>
    <row r="146" s="12" customFormat="1">
      <c r="A146" s="12"/>
      <c r="B146" s="252"/>
      <c r="C146" s="253"/>
      <c r="D146" s="248" t="s">
        <v>213</v>
      </c>
      <c r="E146" s="254" t="s">
        <v>231</v>
      </c>
      <c r="F146" s="255" t="s">
        <v>510</v>
      </c>
      <c r="G146" s="253"/>
      <c r="H146" s="256">
        <v>57.840000000000003</v>
      </c>
      <c r="I146" s="257"/>
      <c r="J146" s="253"/>
      <c r="K146" s="253"/>
      <c r="L146" s="258"/>
      <c r="M146" s="259"/>
      <c r="N146" s="260"/>
      <c r="O146" s="260"/>
      <c r="P146" s="260"/>
      <c r="Q146" s="260"/>
      <c r="R146" s="260"/>
      <c r="S146" s="260"/>
      <c r="T146" s="261"/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T146" s="262" t="s">
        <v>213</v>
      </c>
      <c r="AU146" s="262" t="s">
        <v>80</v>
      </c>
      <c r="AV146" s="12" t="s">
        <v>95</v>
      </c>
      <c r="AW146" s="12" t="s">
        <v>29</v>
      </c>
      <c r="AX146" s="12" t="s">
        <v>80</v>
      </c>
      <c r="AY146" s="262" t="s">
        <v>203</v>
      </c>
    </row>
    <row r="147" s="2" customFormat="1" ht="24" customHeight="1">
      <c r="A147" s="36"/>
      <c r="B147" s="37"/>
      <c r="C147" s="236" t="s">
        <v>233</v>
      </c>
      <c r="D147" s="236" t="s">
        <v>204</v>
      </c>
      <c r="E147" s="237" t="s">
        <v>330</v>
      </c>
      <c r="F147" s="238" t="s">
        <v>331</v>
      </c>
      <c r="G147" s="239" t="s">
        <v>311</v>
      </c>
      <c r="H147" s="240">
        <v>33.079999999999998</v>
      </c>
      <c r="I147" s="241"/>
      <c r="J147" s="240">
        <f>ROUND(I147*H147,2)</f>
        <v>0</v>
      </c>
      <c r="K147" s="238" t="s">
        <v>208</v>
      </c>
      <c r="L147" s="42"/>
      <c r="M147" s="242" t="s">
        <v>1</v>
      </c>
      <c r="N147" s="243" t="s">
        <v>37</v>
      </c>
      <c r="O147" s="89"/>
      <c r="P147" s="244">
        <f>O147*H147</f>
        <v>0</v>
      </c>
      <c r="Q147" s="244">
        <v>0</v>
      </c>
      <c r="R147" s="244">
        <f>Q147*H147</f>
        <v>0</v>
      </c>
      <c r="S147" s="244">
        <v>0</v>
      </c>
      <c r="T147" s="245">
        <f>S147*H147</f>
        <v>0</v>
      </c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R147" s="246" t="s">
        <v>209</v>
      </c>
      <c r="AT147" s="246" t="s">
        <v>204</v>
      </c>
      <c r="AU147" s="246" t="s">
        <v>80</v>
      </c>
      <c r="AY147" s="15" t="s">
        <v>203</v>
      </c>
      <c r="BE147" s="247">
        <f>IF(N147="základní",J147,0)</f>
        <v>0</v>
      </c>
      <c r="BF147" s="247">
        <f>IF(N147="snížená",J147,0)</f>
        <v>0</v>
      </c>
      <c r="BG147" s="247">
        <f>IF(N147="zákl. přenesená",J147,0)</f>
        <v>0</v>
      </c>
      <c r="BH147" s="247">
        <f>IF(N147="sníž. přenesená",J147,0)</f>
        <v>0</v>
      </c>
      <c r="BI147" s="247">
        <f>IF(N147="nulová",J147,0)</f>
        <v>0</v>
      </c>
      <c r="BJ147" s="15" t="s">
        <v>80</v>
      </c>
      <c r="BK147" s="247">
        <f>ROUND(I147*H147,2)</f>
        <v>0</v>
      </c>
      <c r="BL147" s="15" t="s">
        <v>209</v>
      </c>
      <c r="BM147" s="246" t="s">
        <v>511</v>
      </c>
    </row>
    <row r="148" s="2" customFormat="1">
      <c r="A148" s="36"/>
      <c r="B148" s="37"/>
      <c r="C148" s="38"/>
      <c r="D148" s="248" t="s">
        <v>211</v>
      </c>
      <c r="E148" s="38"/>
      <c r="F148" s="249" t="s">
        <v>327</v>
      </c>
      <c r="G148" s="38"/>
      <c r="H148" s="38"/>
      <c r="I148" s="152"/>
      <c r="J148" s="38"/>
      <c r="K148" s="38"/>
      <c r="L148" s="42"/>
      <c r="M148" s="250"/>
      <c r="N148" s="251"/>
      <c r="O148" s="89"/>
      <c r="P148" s="89"/>
      <c r="Q148" s="89"/>
      <c r="R148" s="89"/>
      <c r="S148" s="89"/>
      <c r="T148" s="90"/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T148" s="15" t="s">
        <v>211</v>
      </c>
      <c r="AU148" s="15" t="s">
        <v>80</v>
      </c>
    </row>
    <row r="149" s="12" customFormat="1">
      <c r="A149" s="12"/>
      <c r="B149" s="252"/>
      <c r="C149" s="253"/>
      <c r="D149" s="248" t="s">
        <v>213</v>
      </c>
      <c r="E149" s="254" t="s">
        <v>226</v>
      </c>
      <c r="F149" s="255" t="s">
        <v>512</v>
      </c>
      <c r="G149" s="253"/>
      <c r="H149" s="256">
        <v>33.079999999999998</v>
      </c>
      <c r="I149" s="257"/>
      <c r="J149" s="253"/>
      <c r="K149" s="253"/>
      <c r="L149" s="258"/>
      <c r="M149" s="259"/>
      <c r="N149" s="260"/>
      <c r="O149" s="260"/>
      <c r="P149" s="260"/>
      <c r="Q149" s="260"/>
      <c r="R149" s="260"/>
      <c r="S149" s="260"/>
      <c r="T149" s="261"/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T149" s="262" t="s">
        <v>213</v>
      </c>
      <c r="AU149" s="262" t="s">
        <v>80</v>
      </c>
      <c r="AV149" s="12" t="s">
        <v>95</v>
      </c>
      <c r="AW149" s="12" t="s">
        <v>29</v>
      </c>
      <c r="AX149" s="12" t="s">
        <v>80</v>
      </c>
      <c r="AY149" s="262" t="s">
        <v>203</v>
      </c>
    </row>
    <row r="150" s="2" customFormat="1" ht="16.5" customHeight="1">
      <c r="A150" s="36"/>
      <c r="B150" s="37"/>
      <c r="C150" s="236" t="s">
        <v>239</v>
      </c>
      <c r="D150" s="236" t="s">
        <v>204</v>
      </c>
      <c r="E150" s="237" t="s">
        <v>335</v>
      </c>
      <c r="F150" s="238" t="s">
        <v>336</v>
      </c>
      <c r="G150" s="239" t="s">
        <v>325</v>
      </c>
      <c r="H150" s="240">
        <v>77.150000000000006</v>
      </c>
      <c r="I150" s="241"/>
      <c r="J150" s="240">
        <f>ROUND(I150*H150,2)</f>
        <v>0</v>
      </c>
      <c r="K150" s="238" t="s">
        <v>208</v>
      </c>
      <c r="L150" s="42"/>
      <c r="M150" s="242" t="s">
        <v>1</v>
      </c>
      <c r="N150" s="243" t="s">
        <v>37</v>
      </c>
      <c r="O150" s="89"/>
      <c r="P150" s="244">
        <f>O150*H150</f>
        <v>0</v>
      </c>
      <c r="Q150" s="244">
        <v>0</v>
      </c>
      <c r="R150" s="244">
        <f>Q150*H150</f>
        <v>0</v>
      </c>
      <c r="S150" s="244">
        <v>0</v>
      </c>
      <c r="T150" s="245">
        <f>S150*H150</f>
        <v>0</v>
      </c>
      <c r="U150" s="36"/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  <c r="AR150" s="246" t="s">
        <v>209</v>
      </c>
      <c r="AT150" s="246" t="s">
        <v>204</v>
      </c>
      <c r="AU150" s="246" t="s">
        <v>80</v>
      </c>
      <c r="AY150" s="15" t="s">
        <v>203</v>
      </c>
      <c r="BE150" s="247">
        <f>IF(N150="základní",J150,0)</f>
        <v>0</v>
      </c>
      <c r="BF150" s="247">
        <f>IF(N150="snížená",J150,0)</f>
        <v>0</v>
      </c>
      <c r="BG150" s="247">
        <f>IF(N150="zákl. přenesená",J150,0)</f>
        <v>0</v>
      </c>
      <c r="BH150" s="247">
        <f>IF(N150="sníž. přenesená",J150,0)</f>
        <v>0</v>
      </c>
      <c r="BI150" s="247">
        <f>IF(N150="nulová",J150,0)</f>
        <v>0</v>
      </c>
      <c r="BJ150" s="15" t="s">
        <v>80</v>
      </c>
      <c r="BK150" s="247">
        <f>ROUND(I150*H150,2)</f>
        <v>0</v>
      </c>
      <c r="BL150" s="15" t="s">
        <v>209</v>
      </c>
      <c r="BM150" s="246" t="s">
        <v>513</v>
      </c>
    </row>
    <row r="151" s="2" customFormat="1">
      <c r="A151" s="36"/>
      <c r="B151" s="37"/>
      <c r="C151" s="38"/>
      <c r="D151" s="248" t="s">
        <v>211</v>
      </c>
      <c r="E151" s="38"/>
      <c r="F151" s="249" t="s">
        <v>338</v>
      </c>
      <c r="G151" s="38"/>
      <c r="H151" s="38"/>
      <c r="I151" s="152"/>
      <c r="J151" s="38"/>
      <c r="K151" s="38"/>
      <c r="L151" s="42"/>
      <c r="M151" s="250"/>
      <c r="N151" s="251"/>
      <c r="O151" s="89"/>
      <c r="P151" s="89"/>
      <c r="Q151" s="89"/>
      <c r="R151" s="89"/>
      <c r="S151" s="89"/>
      <c r="T151" s="90"/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T151" s="15" t="s">
        <v>211</v>
      </c>
      <c r="AU151" s="15" t="s">
        <v>80</v>
      </c>
    </row>
    <row r="152" s="12" customFormat="1">
      <c r="A152" s="12"/>
      <c r="B152" s="252"/>
      <c r="C152" s="253"/>
      <c r="D152" s="248" t="s">
        <v>213</v>
      </c>
      <c r="E152" s="254" t="s">
        <v>403</v>
      </c>
      <c r="F152" s="255" t="s">
        <v>514</v>
      </c>
      <c r="G152" s="253"/>
      <c r="H152" s="256">
        <v>77.150000000000006</v>
      </c>
      <c r="I152" s="257"/>
      <c r="J152" s="253"/>
      <c r="K152" s="253"/>
      <c r="L152" s="258"/>
      <c r="M152" s="259"/>
      <c r="N152" s="260"/>
      <c r="O152" s="260"/>
      <c r="P152" s="260"/>
      <c r="Q152" s="260"/>
      <c r="R152" s="260"/>
      <c r="S152" s="260"/>
      <c r="T152" s="261"/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T152" s="262" t="s">
        <v>213</v>
      </c>
      <c r="AU152" s="262" t="s">
        <v>80</v>
      </c>
      <c r="AV152" s="12" t="s">
        <v>95</v>
      </c>
      <c r="AW152" s="12" t="s">
        <v>29</v>
      </c>
      <c r="AX152" s="12" t="s">
        <v>80</v>
      </c>
      <c r="AY152" s="262" t="s">
        <v>203</v>
      </c>
    </row>
    <row r="153" s="2" customFormat="1" ht="16.5" customHeight="1">
      <c r="A153" s="36"/>
      <c r="B153" s="37"/>
      <c r="C153" s="236" t="s">
        <v>246</v>
      </c>
      <c r="D153" s="236" t="s">
        <v>204</v>
      </c>
      <c r="E153" s="237" t="s">
        <v>347</v>
      </c>
      <c r="F153" s="238" t="s">
        <v>348</v>
      </c>
      <c r="G153" s="239" t="s">
        <v>311</v>
      </c>
      <c r="H153" s="240">
        <v>4.3300000000000001</v>
      </c>
      <c r="I153" s="241"/>
      <c r="J153" s="240">
        <f>ROUND(I153*H153,2)</f>
        <v>0</v>
      </c>
      <c r="K153" s="238" t="s">
        <v>208</v>
      </c>
      <c r="L153" s="42"/>
      <c r="M153" s="242" t="s">
        <v>1</v>
      </c>
      <c r="N153" s="243" t="s">
        <v>37</v>
      </c>
      <c r="O153" s="89"/>
      <c r="P153" s="244">
        <f>O153*H153</f>
        <v>0</v>
      </c>
      <c r="Q153" s="244">
        <v>0</v>
      </c>
      <c r="R153" s="244">
        <f>Q153*H153</f>
        <v>0</v>
      </c>
      <c r="S153" s="244">
        <v>0</v>
      </c>
      <c r="T153" s="245">
        <f>S153*H153</f>
        <v>0</v>
      </c>
      <c r="U153" s="36"/>
      <c r="V153" s="36"/>
      <c r="W153" s="36"/>
      <c r="X153" s="36"/>
      <c r="Y153" s="36"/>
      <c r="Z153" s="36"/>
      <c r="AA153" s="36"/>
      <c r="AB153" s="36"/>
      <c r="AC153" s="36"/>
      <c r="AD153" s="36"/>
      <c r="AE153" s="36"/>
      <c r="AR153" s="246" t="s">
        <v>209</v>
      </c>
      <c r="AT153" s="246" t="s">
        <v>204</v>
      </c>
      <c r="AU153" s="246" t="s">
        <v>80</v>
      </c>
      <c r="AY153" s="15" t="s">
        <v>203</v>
      </c>
      <c r="BE153" s="247">
        <f>IF(N153="základní",J153,0)</f>
        <v>0</v>
      </c>
      <c r="BF153" s="247">
        <f>IF(N153="snížená",J153,0)</f>
        <v>0</v>
      </c>
      <c r="BG153" s="247">
        <f>IF(N153="zákl. přenesená",J153,0)</f>
        <v>0</v>
      </c>
      <c r="BH153" s="247">
        <f>IF(N153="sníž. přenesená",J153,0)</f>
        <v>0</v>
      </c>
      <c r="BI153" s="247">
        <f>IF(N153="nulová",J153,0)</f>
        <v>0</v>
      </c>
      <c r="BJ153" s="15" t="s">
        <v>80</v>
      </c>
      <c r="BK153" s="247">
        <f>ROUND(I153*H153,2)</f>
        <v>0</v>
      </c>
      <c r="BL153" s="15" t="s">
        <v>209</v>
      </c>
      <c r="BM153" s="246" t="s">
        <v>515</v>
      </c>
    </row>
    <row r="154" s="2" customFormat="1">
      <c r="A154" s="36"/>
      <c r="B154" s="37"/>
      <c r="C154" s="38"/>
      <c r="D154" s="248" t="s">
        <v>211</v>
      </c>
      <c r="E154" s="38"/>
      <c r="F154" s="249" t="s">
        <v>350</v>
      </c>
      <c r="G154" s="38"/>
      <c r="H154" s="38"/>
      <c r="I154" s="152"/>
      <c r="J154" s="38"/>
      <c r="K154" s="38"/>
      <c r="L154" s="42"/>
      <c r="M154" s="250"/>
      <c r="N154" s="251"/>
      <c r="O154" s="89"/>
      <c r="P154" s="89"/>
      <c r="Q154" s="89"/>
      <c r="R154" s="89"/>
      <c r="S154" s="89"/>
      <c r="T154" s="90"/>
      <c r="U154" s="36"/>
      <c r="V154" s="36"/>
      <c r="W154" s="36"/>
      <c r="X154" s="36"/>
      <c r="Y154" s="36"/>
      <c r="Z154" s="36"/>
      <c r="AA154" s="36"/>
      <c r="AB154" s="36"/>
      <c r="AC154" s="36"/>
      <c r="AD154" s="36"/>
      <c r="AE154" s="36"/>
      <c r="AT154" s="15" t="s">
        <v>211</v>
      </c>
      <c r="AU154" s="15" t="s">
        <v>80</v>
      </c>
    </row>
    <row r="155" s="12" customFormat="1">
      <c r="A155" s="12"/>
      <c r="B155" s="252"/>
      <c r="C155" s="253"/>
      <c r="D155" s="248" t="s">
        <v>213</v>
      </c>
      <c r="E155" s="254" t="s">
        <v>328</v>
      </c>
      <c r="F155" s="255" t="s">
        <v>516</v>
      </c>
      <c r="G155" s="253"/>
      <c r="H155" s="256">
        <v>4.3300000000000001</v>
      </c>
      <c r="I155" s="257"/>
      <c r="J155" s="253"/>
      <c r="K155" s="253"/>
      <c r="L155" s="258"/>
      <c r="M155" s="259"/>
      <c r="N155" s="260"/>
      <c r="O155" s="260"/>
      <c r="P155" s="260"/>
      <c r="Q155" s="260"/>
      <c r="R155" s="260"/>
      <c r="S155" s="260"/>
      <c r="T155" s="261"/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T155" s="262" t="s">
        <v>213</v>
      </c>
      <c r="AU155" s="262" t="s">
        <v>80</v>
      </c>
      <c r="AV155" s="12" t="s">
        <v>95</v>
      </c>
      <c r="AW155" s="12" t="s">
        <v>29</v>
      </c>
      <c r="AX155" s="12" t="s">
        <v>80</v>
      </c>
      <c r="AY155" s="262" t="s">
        <v>203</v>
      </c>
    </row>
    <row r="156" s="2" customFormat="1" ht="16.5" customHeight="1">
      <c r="A156" s="36"/>
      <c r="B156" s="37"/>
      <c r="C156" s="236" t="s">
        <v>355</v>
      </c>
      <c r="D156" s="236" t="s">
        <v>204</v>
      </c>
      <c r="E156" s="237" t="s">
        <v>356</v>
      </c>
      <c r="F156" s="238" t="s">
        <v>357</v>
      </c>
      <c r="G156" s="239" t="s">
        <v>311</v>
      </c>
      <c r="H156" s="240">
        <v>14.58</v>
      </c>
      <c r="I156" s="241"/>
      <c r="J156" s="240">
        <f>ROUND(I156*H156,2)</f>
        <v>0</v>
      </c>
      <c r="K156" s="238" t="s">
        <v>208</v>
      </c>
      <c r="L156" s="42"/>
      <c r="M156" s="242" t="s">
        <v>1</v>
      </c>
      <c r="N156" s="243" t="s">
        <v>37</v>
      </c>
      <c r="O156" s="89"/>
      <c r="P156" s="244">
        <f>O156*H156</f>
        <v>0</v>
      </c>
      <c r="Q156" s="244">
        <v>0</v>
      </c>
      <c r="R156" s="244">
        <f>Q156*H156</f>
        <v>0</v>
      </c>
      <c r="S156" s="244">
        <v>0</v>
      </c>
      <c r="T156" s="245">
        <f>S156*H156</f>
        <v>0</v>
      </c>
      <c r="U156" s="36"/>
      <c r="V156" s="36"/>
      <c r="W156" s="36"/>
      <c r="X156" s="36"/>
      <c r="Y156" s="36"/>
      <c r="Z156" s="36"/>
      <c r="AA156" s="36"/>
      <c r="AB156" s="36"/>
      <c r="AC156" s="36"/>
      <c r="AD156" s="36"/>
      <c r="AE156" s="36"/>
      <c r="AR156" s="246" t="s">
        <v>209</v>
      </c>
      <c r="AT156" s="246" t="s">
        <v>204</v>
      </c>
      <c r="AU156" s="246" t="s">
        <v>80</v>
      </c>
      <c r="AY156" s="15" t="s">
        <v>203</v>
      </c>
      <c r="BE156" s="247">
        <f>IF(N156="základní",J156,0)</f>
        <v>0</v>
      </c>
      <c r="BF156" s="247">
        <f>IF(N156="snížená",J156,0)</f>
        <v>0</v>
      </c>
      <c r="BG156" s="247">
        <f>IF(N156="zákl. přenesená",J156,0)</f>
        <v>0</v>
      </c>
      <c r="BH156" s="247">
        <f>IF(N156="sníž. přenesená",J156,0)</f>
        <v>0</v>
      </c>
      <c r="BI156" s="247">
        <f>IF(N156="nulová",J156,0)</f>
        <v>0</v>
      </c>
      <c r="BJ156" s="15" t="s">
        <v>80</v>
      </c>
      <c r="BK156" s="247">
        <f>ROUND(I156*H156,2)</f>
        <v>0</v>
      </c>
      <c r="BL156" s="15" t="s">
        <v>209</v>
      </c>
      <c r="BM156" s="246" t="s">
        <v>517</v>
      </c>
    </row>
    <row r="157" s="2" customFormat="1">
      <c r="A157" s="36"/>
      <c r="B157" s="37"/>
      <c r="C157" s="38"/>
      <c r="D157" s="248" t="s">
        <v>211</v>
      </c>
      <c r="E157" s="38"/>
      <c r="F157" s="249" t="s">
        <v>350</v>
      </c>
      <c r="G157" s="38"/>
      <c r="H157" s="38"/>
      <c r="I157" s="152"/>
      <c r="J157" s="38"/>
      <c r="K157" s="38"/>
      <c r="L157" s="42"/>
      <c r="M157" s="250"/>
      <c r="N157" s="251"/>
      <c r="O157" s="89"/>
      <c r="P157" s="89"/>
      <c r="Q157" s="89"/>
      <c r="R157" s="89"/>
      <c r="S157" s="89"/>
      <c r="T157" s="90"/>
      <c r="U157" s="36"/>
      <c r="V157" s="36"/>
      <c r="W157" s="36"/>
      <c r="X157" s="36"/>
      <c r="Y157" s="36"/>
      <c r="Z157" s="36"/>
      <c r="AA157" s="36"/>
      <c r="AB157" s="36"/>
      <c r="AC157" s="36"/>
      <c r="AD157" s="36"/>
      <c r="AE157" s="36"/>
      <c r="AT157" s="15" t="s">
        <v>211</v>
      </c>
      <c r="AU157" s="15" t="s">
        <v>80</v>
      </c>
    </row>
    <row r="158" s="12" customFormat="1">
      <c r="A158" s="12"/>
      <c r="B158" s="252"/>
      <c r="C158" s="253"/>
      <c r="D158" s="248" t="s">
        <v>213</v>
      </c>
      <c r="E158" s="254" t="s">
        <v>250</v>
      </c>
      <c r="F158" s="255" t="s">
        <v>518</v>
      </c>
      <c r="G158" s="253"/>
      <c r="H158" s="256">
        <v>14.58</v>
      </c>
      <c r="I158" s="257"/>
      <c r="J158" s="253"/>
      <c r="K158" s="253"/>
      <c r="L158" s="258"/>
      <c r="M158" s="259"/>
      <c r="N158" s="260"/>
      <c r="O158" s="260"/>
      <c r="P158" s="260"/>
      <c r="Q158" s="260"/>
      <c r="R158" s="260"/>
      <c r="S158" s="260"/>
      <c r="T158" s="261"/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T158" s="262" t="s">
        <v>213</v>
      </c>
      <c r="AU158" s="262" t="s">
        <v>80</v>
      </c>
      <c r="AV158" s="12" t="s">
        <v>95</v>
      </c>
      <c r="AW158" s="12" t="s">
        <v>29</v>
      </c>
      <c r="AX158" s="12" t="s">
        <v>80</v>
      </c>
      <c r="AY158" s="262" t="s">
        <v>203</v>
      </c>
    </row>
    <row r="159" s="2" customFormat="1" ht="16.5" customHeight="1">
      <c r="A159" s="36"/>
      <c r="B159" s="37"/>
      <c r="C159" s="236" t="s">
        <v>275</v>
      </c>
      <c r="D159" s="236" t="s">
        <v>204</v>
      </c>
      <c r="E159" s="237" t="s">
        <v>360</v>
      </c>
      <c r="F159" s="238" t="s">
        <v>361</v>
      </c>
      <c r="G159" s="239" t="s">
        <v>311</v>
      </c>
      <c r="H159" s="240">
        <v>4.3300000000000001</v>
      </c>
      <c r="I159" s="241"/>
      <c r="J159" s="240">
        <f>ROUND(I159*H159,2)</f>
        <v>0</v>
      </c>
      <c r="K159" s="238" t="s">
        <v>208</v>
      </c>
      <c r="L159" s="42"/>
      <c r="M159" s="242" t="s">
        <v>1</v>
      </c>
      <c r="N159" s="243" t="s">
        <v>37</v>
      </c>
      <c r="O159" s="89"/>
      <c r="P159" s="244">
        <f>O159*H159</f>
        <v>0</v>
      </c>
      <c r="Q159" s="244">
        <v>0</v>
      </c>
      <c r="R159" s="244">
        <f>Q159*H159</f>
        <v>0</v>
      </c>
      <c r="S159" s="244">
        <v>0</v>
      </c>
      <c r="T159" s="245">
        <f>S159*H159</f>
        <v>0</v>
      </c>
      <c r="U159" s="36"/>
      <c r="V159" s="36"/>
      <c r="W159" s="36"/>
      <c r="X159" s="36"/>
      <c r="Y159" s="36"/>
      <c r="Z159" s="36"/>
      <c r="AA159" s="36"/>
      <c r="AB159" s="36"/>
      <c r="AC159" s="36"/>
      <c r="AD159" s="36"/>
      <c r="AE159" s="36"/>
      <c r="AR159" s="246" t="s">
        <v>209</v>
      </c>
      <c r="AT159" s="246" t="s">
        <v>204</v>
      </c>
      <c r="AU159" s="246" t="s">
        <v>80</v>
      </c>
      <c r="AY159" s="15" t="s">
        <v>203</v>
      </c>
      <c r="BE159" s="247">
        <f>IF(N159="základní",J159,0)</f>
        <v>0</v>
      </c>
      <c r="BF159" s="247">
        <f>IF(N159="snížená",J159,0)</f>
        <v>0</v>
      </c>
      <c r="BG159" s="247">
        <f>IF(N159="zákl. přenesená",J159,0)</f>
        <v>0</v>
      </c>
      <c r="BH159" s="247">
        <f>IF(N159="sníž. přenesená",J159,0)</f>
        <v>0</v>
      </c>
      <c r="BI159" s="247">
        <f>IF(N159="nulová",J159,0)</f>
        <v>0</v>
      </c>
      <c r="BJ159" s="15" t="s">
        <v>80</v>
      </c>
      <c r="BK159" s="247">
        <f>ROUND(I159*H159,2)</f>
        <v>0</v>
      </c>
      <c r="BL159" s="15" t="s">
        <v>209</v>
      </c>
      <c r="BM159" s="246" t="s">
        <v>519</v>
      </c>
    </row>
    <row r="160" s="2" customFormat="1">
      <c r="A160" s="36"/>
      <c r="B160" s="37"/>
      <c r="C160" s="38"/>
      <c r="D160" s="248" t="s">
        <v>211</v>
      </c>
      <c r="E160" s="38"/>
      <c r="F160" s="249" t="s">
        <v>363</v>
      </c>
      <c r="G160" s="38"/>
      <c r="H160" s="38"/>
      <c r="I160" s="152"/>
      <c r="J160" s="38"/>
      <c r="K160" s="38"/>
      <c r="L160" s="42"/>
      <c r="M160" s="250"/>
      <c r="N160" s="251"/>
      <c r="O160" s="89"/>
      <c r="P160" s="89"/>
      <c r="Q160" s="89"/>
      <c r="R160" s="89"/>
      <c r="S160" s="89"/>
      <c r="T160" s="90"/>
      <c r="U160" s="36"/>
      <c r="V160" s="36"/>
      <c r="W160" s="36"/>
      <c r="X160" s="36"/>
      <c r="Y160" s="36"/>
      <c r="Z160" s="36"/>
      <c r="AA160" s="36"/>
      <c r="AB160" s="36"/>
      <c r="AC160" s="36"/>
      <c r="AD160" s="36"/>
      <c r="AE160" s="36"/>
      <c r="AT160" s="15" t="s">
        <v>211</v>
      </c>
      <c r="AU160" s="15" t="s">
        <v>80</v>
      </c>
    </row>
    <row r="161" s="12" customFormat="1">
      <c r="A161" s="12"/>
      <c r="B161" s="252"/>
      <c r="C161" s="253"/>
      <c r="D161" s="248" t="s">
        <v>213</v>
      </c>
      <c r="E161" s="254" t="s">
        <v>293</v>
      </c>
      <c r="F161" s="255" t="s">
        <v>516</v>
      </c>
      <c r="G161" s="253"/>
      <c r="H161" s="256">
        <v>4.3300000000000001</v>
      </c>
      <c r="I161" s="257"/>
      <c r="J161" s="253"/>
      <c r="K161" s="253"/>
      <c r="L161" s="258"/>
      <c r="M161" s="259"/>
      <c r="N161" s="260"/>
      <c r="O161" s="260"/>
      <c r="P161" s="260"/>
      <c r="Q161" s="260"/>
      <c r="R161" s="260"/>
      <c r="S161" s="260"/>
      <c r="T161" s="261"/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T161" s="262" t="s">
        <v>213</v>
      </c>
      <c r="AU161" s="262" t="s">
        <v>80</v>
      </c>
      <c r="AV161" s="12" t="s">
        <v>95</v>
      </c>
      <c r="AW161" s="12" t="s">
        <v>29</v>
      </c>
      <c r="AX161" s="12" t="s">
        <v>80</v>
      </c>
      <c r="AY161" s="262" t="s">
        <v>203</v>
      </c>
    </row>
    <row r="162" s="2" customFormat="1" ht="16.5" customHeight="1">
      <c r="A162" s="36"/>
      <c r="B162" s="37"/>
      <c r="C162" s="236" t="s">
        <v>366</v>
      </c>
      <c r="D162" s="236" t="s">
        <v>204</v>
      </c>
      <c r="E162" s="237" t="s">
        <v>520</v>
      </c>
      <c r="F162" s="238" t="s">
        <v>521</v>
      </c>
      <c r="G162" s="239" t="s">
        <v>311</v>
      </c>
      <c r="H162" s="240">
        <v>25.190000000000001</v>
      </c>
      <c r="I162" s="241"/>
      <c r="J162" s="240">
        <f>ROUND(I162*H162,2)</f>
        <v>0</v>
      </c>
      <c r="K162" s="238" t="s">
        <v>208</v>
      </c>
      <c r="L162" s="42"/>
      <c r="M162" s="242" t="s">
        <v>1</v>
      </c>
      <c r="N162" s="243" t="s">
        <v>37</v>
      </c>
      <c r="O162" s="89"/>
      <c r="P162" s="244">
        <f>O162*H162</f>
        <v>0</v>
      </c>
      <c r="Q162" s="244">
        <v>0</v>
      </c>
      <c r="R162" s="244">
        <f>Q162*H162</f>
        <v>0</v>
      </c>
      <c r="S162" s="244">
        <v>0</v>
      </c>
      <c r="T162" s="245">
        <f>S162*H162</f>
        <v>0</v>
      </c>
      <c r="U162" s="36"/>
      <c r="V162" s="36"/>
      <c r="W162" s="36"/>
      <c r="X162" s="36"/>
      <c r="Y162" s="36"/>
      <c r="Z162" s="36"/>
      <c r="AA162" s="36"/>
      <c r="AB162" s="36"/>
      <c r="AC162" s="36"/>
      <c r="AD162" s="36"/>
      <c r="AE162" s="36"/>
      <c r="AR162" s="246" t="s">
        <v>209</v>
      </c>
      <c r="AT162" s="246" t="s">
        <v>204</v>
      </c>
      <c r="AU162" s="246" t="s">
        <v>80</v>
      </c>
      <c r="AY162" s="15" t="s">
        <v>203</v>
      </c>
      <c r="BE162" s="247">
        <f>IF(N162="základní",J162,0)</f>
        <v>0</v>
      </c>
      <c r="BF162" s="247">
        <f>IF(N162="snížená",J162,0)</f>
        <v>0</v>
      </c>
      <c r="BG162" s="247">
        <f>IF(N162="zákl. přenesená",J162,0)</f>
        <v>0</v>
      </c>
      <c r="BH162" s="247">
        <f>IF(N162="sníž. přenesená",J162,0)</f>
        <v>0</v>
      </c>
      <c r="BI162" s="247">
        <f>IF(N162="nulová",J162,0)</f>
        <v>0</v>
      </c>
      <c r="BJ162" s="15" t="s">
        <v>80</v>
      </c>
      <c r="BK162" s="247">
        <f>ROUND(I162*H162,2)</f>
        <v>0</v>
      </c>
      <c r="BL162" s="15" t="s">
        <v>209</v>
      </c>
      <c r="BM162" s="246" t="s">
        <v>522</v>
      </c>
    </row>
    <row r="163" s="2" customFormat="1">
      <c r="A163" s="36"/>
      <c r="B163" s="37"/>
      <c r="C163" s="38"/>
      <c r="D163" s="248" t="s">
        <v>211</v>
      </c>
      <c r="E163" s="38"/>
      <c r="F163" s="249" t="s">
        <v>523</v>
      </c>
      <c r="G163" s="38"/>
      <c r="H163" s="38"/>
      <c r="I163" s="152"/>
      <c r="J163" s="38"/>
      <c r="K163" s="38"/>
      <c r="L163" s="42"/>
      <c r="M163" s="250"/>
      <c r="N163" s="251"/>
      <c r="O163" s="89"/>
      <c r="P163" s="89"/>
      <c r="Q163" s="89"/>
      <c r="R163" s="89"/>
      <c r="S163" s="89"/>
      <c r="T163" s="90"/>
      <c r="U163" s="36"/>
      <c r="V163" s="36"/>
      <c r="W163" s="36"/>
      <c r="X163" s="36"/>
      <c r="Y163" s="36"/>
      <c r="Z163" s="36"/>
      <c r="AA163" s="36"/>
      <c r="AB163" s="36"/>
      <c r="AC163" s="36"/>
      <c r="AD163" s="36"/>
      <c r="AE163" s="36"/>
      <c r="AT163" s="15" t="s">
        <v>211</v>
      </c>
      <c r="AU163" s="15" t="s">
        <v>80</v>
      </c>
    </row>
    <row r="164" s="12" customFormat="1">
      <c r="A164" s="12"/>
      <c r="B164" s="252"/>
      <c r="C164" s="253"/>
      <c r="D164" s="248" t="s">
        <v>213</v>
      </c>
      <c r="E164" s="254" t="s">
        <v>220</v>
      </c>
      <c r="F164" s="255" t="s">
        <v>524</v>
      </c>
      <c r="G164" s="253"/>
      <c r="H164" s="256">
        <v>25.190000000000001</v>
      </c>
      <c r="I164" s="257"/>
      <c r="J164" s="253"/>
      <c r="K164" s="253"/>
      <c r="L164" s="258"/>
      <c r="M164" s="259"/>
      <c r="N164" s="260"/>
      <c r="O164" s="260"/>
      <c r="P164" s="260"/>
      <c r="Q164" s="260"/>
      <c r="R164" s="260"/>
      <c r="S164" s="260"/>
      <c r="T164" s="261"/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T164" s="262" t="s">
        <v>213</v>
      </c>
      <c r="AU164" s="262" t="s">
        <v>80</v>
      </c>
      <c r="AV164" s="12" t="s">
        <v>95</v>
      </c>
      <c r="AW164" s="12" t="s">
        <v>29</v>
      </c>
      <c r="AX164" s="12" t="s">
        <v>80</v>
      </c>
      <c r="AY164" s="262" t="s">
        <v>203</v>
      </c>
    </row>
    <row r="165" s="2" customFormat="1" ht="16.5" customHeight="1">
      <c r="A165" s="36"/>
      <c r="B165" s="37"/>
      <c r="C165" s="236" t="s">
        <v>371</v>
      </c>
      <c r="D165" s="236" t="s">
        <v>204</v>
      </c>
      <c r="E165" s="237" t="s">
        <v>388</v>
      </c>
      <c r="F165" s="238" t="s">
        <v>389</v>
      </c>
      <c r="G165" s="239" t="s">
        <v>311</v>
      </c>
      <c r="H165" s="240">
        <v>4.3300000000000001</v>
      </c>
      <c r="I165" s="241"/>
      <c r="J165" s="240">
        <f>ROUND(I165*H165,2)</f>
        <v>0</v>
      </c>
      <c r="K165" s="238" t="s">
        <v>208</v>
      </c>
      <c r="L165" s="42"/>
      <c r="M165" s="242" t="s">
        <v>1</v>
      </c>
      <c r="N165" s="243" t="s">
        <v>37</v>
      </c>
      <c r="O165" s="89"/>
      <c r="P165" s="244">
        <f>O165*H165</f>
        <v>0</v>
      </c>
      <c r="Q165" s="244">
        <v>0</v>
      </c>
      <c r="R165" s="244">
        <f>Q165*H165</f>
        <v>0</v>
      </c>
      <c r="S165" s="244">
        <v>0</v>
      </c>
      <c r="T165" s="245">
        <f>S165*H165</f>
        <v>0</v>
      </c>
      <c r="U165" s="36"/>
      <c r="V165" s="36"/>
      <c r="W165" s="36"/>
      <c r="X165" s="36"/>
      <c r="Y165" s="36"/>
      <c r="Z165" s="36"/>
      <c r="AA165" s="36"/>
      <c r="AB165" s="36"/>
      <c r="AC165" s="36"/>
      <c r="AD165" s="36"/>
      <c r="AE165" s="36"/>
      <c r="AR165" s="246" t="s">
        <v>209</v>
      </c>
      <c r="AT165" s="246" t="s">
        <v>204</v>
      </c>
      <c r="AU165" s="246" t="s">
        <v>80</v>
      </c>
      <c r="AY165" s="15" t="s">
        <v>203</v>
      </c>
      <c r="BE165" s="247">
        <f>IF(N165="základní",J165,0)</f>
        <v>0</v>
      </c>
      <c r="BF165" s="247">
        <f>IF(N165="snížená",J165,0)</f>
        <v>0</v>
      </c>
      <c r="BG165" s="247">
        <f>IF(N165="zákl. přenesená",J165,0)</f>
        <v>0</v>
      </c>
      <c r="BH165" s="247">
        <f>IF(N165="sníž. přenesená",J165,0)</f>
        <v>0</v>
      </c>
      <c r="BI165" s="247">
        <f>IF(N165="nulová",J165,0)</f>
        <v>0</v>
      </c>
      <c r="BJ165" s="15" t="s">
        <v>80</v>
      </c>
      <c r="BK165" s="247">
        <f>ROUND(I165*H165,2)</f>
        <v>0</v>
      </c>
      <c r="BL165" s="15" t="s">
        <v>209</v>
      </c>
      <c r="BM165" s="246" t="s">
        <v>525</v>
      </c>
    </row>
    <row r="166" s="2" customFormat="1">
      <c r="A166" s="36"/>
      <c r="B166" s="37"/>
      <c r="C166" s="38"/>
      <c r="D166" s="248" t="s">
        <v>211</v>
      </c>
      <c r="E166" s="38"/>
      <c r="F166" s="249" t="s">
        <v>391</v>
      </c>
      <c r="G166" s="38"/>
      <c r="H166" s="38"/>
      <c r="I166" s="152"/>
      <c r="J166" s="38"/>
      <c r="K166" s="38"/>
      <c r="L166" s="42"/>
      <c r="M166" s="250"/>
      <c r="N166" s="251"/>
      <c r="O166" s="89"/>
      <c r="P166" s="89"/>
      <c r="Q166" s="89"/>
      <c r="R166" s="89"/>
      <c r="S166" s="89"/>
      <c r="T166" s="90"/>
      <c r="U166" s="36"/>
      <c r="V166" s="36"/>
      <c r="W166" s="36"/>
      <c r="X166" s="36"/>
      <c r="Y166" s="36"/>
      <c r="Z166" s="36"/>
      <c r="AA166" s="36"/>
      <c r="AB166" s="36"/>
      <c r="AC166" s="36"/>
      <c r="AD166" s="36"/>
      <c r="AE166" s="36"/>
      <c r="AT166" s="15" t="s">
        <v>211</v>
      </c>
      <c r="AU166" s="15" t="s">
        <v>80</v>
      </c>
    </row>
    <row r="167" s="12" customFormat="1">
      <c r="A167" s="12"/>
      <c r="B167" s="252"/>
      <c r="C167" s="253"/>
      <c r="D167" s="248" t="s">
        <v>213</v>
      </c>
      <c r="E167" s="254" t="s">
        <v>333</v>
      </c>
      <c r="F167" s="255" t="s">
        <v>516</v>
      </c>
      <c r="G167" s="253"/>
      <c r="H167" s="256">
        <v>4.3300000000000001</v>
      </c>
      <c r="I167" s="257"/>
      <c r="J167" s="253"/>
      <c r="K167" s="253"/>
      <c r="L167" s="258"/>
      <c r="M167" s="259"/>
      <c r="N167" s="260"/>
      <c r="O167" s="260"/>
      <c r="P167" s="260"/>
      <c r="Q167" s="260"/>
      <c r="R167" s="260"/>
      <c r="S167" s="260"/>
      <c r="T167" s="261"/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T167" s="262" t="s">
        <v>213</v>
      </c>
      <c r="AU167" s="262" t="s">
        <v>80</v>
      </c>
      <c r="AV167" s="12" t="s">
        <v>95</v>
      </c>
      <c r="AW167" s="12" t="s">
        <v>29</v>
      </c>
      <c r="AX167" s="12" t="s">
        <v>80</v>
      </c>
      <c r="AY167" s="262" t="s">
        <v>203</v>
      </c>
    </row>
    <row r="168" s="2" customFormat="1" ht="16.5" customHeight="1">
      <c r="A168" s="36"/>
      <c r="B168" s="37"/>
      <c r="C168" s="236" t="s">
        <v>377</v>
      </c>
      <c r="D168" s="236" t="s">
        <v>204</v>
      </c>
      <c r="E168" s="237" t="s">
        <v>394</v>
      </c>
      <c r="F168" s="238" t="s">
        <v>395</v>
      </c>
      <c r="G168" s="239" t="s">
        <v>311</v>
      </c>
      <c r="H168" s="240">
        <v>21.75</v>
      </c>
      <c r="I168" s="241"/>
      <c r="J168" s="240">
        <f>ROUND(I168*H168,2)</f>
        <v>0</v>
      </c>
      <c r="K168" s="238" t="s">
        <v>208</v>
      </c>
      <c r="L168" s="42"/>
      <c r="M168" s="242" t="s">
        <v>1</v>
      </c>
      <c r="N168" s="243" t="s">
        <v>37</v>
      </c>
      <c r="O168" s="89"/>
      <c r="P168" s="244">
        <f>O168*H168</f>
        <v>0</v>
      </c>
      <c r="Q168" s="244">
        <v>0</v>
      </c>
      <c r="R168" s="244">
        <f>Q168*H168</f>
        <v>0</v>
      </c>
      <c r="S168" s="244">
        <v>0</v>
      </c>
      <c r="T168" s="245">
        <f>S168*H168</f>
        <v>0</v>
      </c>
      <c r="U168" s="36"/>
      <c r="V168" s="36"/>
      <c r="W168" s="36"/>
      <c r="X168" s="36"/>
      <c r="Y168" s="36"/>
      <c r="Z168" s="36"/>
      <c r="AA168" s="36"/>
      <c r="AB168" s="36"/>
      <c r="AC168" s="36"/>
      <c r="AD168" s="36"/>
      <c r="AE168" s="36"/>
      <c r="AR168" s="246" t="s">
        <v>209</v>
      </c>
      <c r="AT168" s="246" t="s">
        <v>204</v>
      </c>
      <c r="AU168" s="246" t="s">
        <v>80</v>
      </c>
      <c r="AY168" s="15" t="s">
        <v>203</v>
      </c>
      <c r="BE168" s="247">
        <f>IF(N168="základní",J168,0)</f>
        <v>0</v>
      </c>
      <c r="BF168" s="247">
        <f>IF(N168="snížená",J168,0)</f>
        <v>0</v>
      </c>
      <c r="BG168" s="247">
        <f>IF(N168="zákl. přenesená",J168,0)</f>
        <v>0</v>
      </c>
      <c r="BH168" s="247">
        <f>IF(N168="sníž. přenesená",J168,0)</f>
        <v>0</v>
      </c>
      <c r="BI168" s="247">
        <f>IF(N168="nulová",J168,0)</f>
        <v>0</v>
      </c>
      <c r="BJ168" s="15" t="s">
        <v>80</v>
      </c>
      <c r="BK168" s="247">
        <f>ROUND(I168*H168,2)</f>
        <v>0</v>
      </c>
      <c r="BL168" s="15" t="s">
        <v>209</v>
      </c>
      <c r="BM168" s="246" t="s">
        <v>526</v>
      </c>
    </row>
    <row r="169" s="2" customFormat="1">
      <c r="A169" s="36"/>
      <c r="B169" s="37"/>
      <c r="C169" s="38"/>
      <c r="D169" s="248" t="s">
        <v>211</v>
      </c>
      <c r="E169" s="38"/>
      <c r="F169" s="249" t="s">
        <v>397</v>
      </c>
      <c r="G169" s="38"/>
      <c r="H169" s="38"/>
      <c r="I169" s="152"/>
      <c r="J169" s="38"/>
      <c r="K169" s="38"/>
      <c r="L169" s="42"/>
      <c r="M169" s="250"/>
      <c r="N169" s="251"/>
      <c r="O169" s="89"/>
      <c r="P169" s="89"/>
      <c r="Q169" s="89"/>
      <c r="R169" s="89"/>
      <c r="S169" s="89"/>
      <c r="T169" s="90"/>
      <c r="U169" s="36"/>
      <c r="V169" s="36"/>
      <c r="W169" s="36"/>
      <c r="X169" s="36"/>
      <c r="Y169" s="36"/>
      <c r="Z169" s="36"/>
      <c r="AA169" s="36"/>
      <c r="AB169" s="36"/>
      <c r="AC169" s="36"/>
      <c r="AD169" s="36"/>
      <c r="AE169" s="36"/>
      <c r="AT169" s="15" t="s">
        <v>211</v>
      </c>
      <c r="AU169" s="15" t="s">
        <v>80</v>
      </c>
    </row>
    <row r="170" s="12" customFormat="1">
      <c r="A170" s="12"/>
      <c r="B170" s="252"/>
      <c r="C170" s="253"/>
      <c r="D170" s="248" t="s">
        <v>213</v>
      </c>
      <c r="E170" s="254" t="s">
        <v>339</v>
      </c>
      <c r="F170" s="255" t="s">
        <v>527</v>
      </c>
      <c r="G170" s="253"/>
      <c r="H170" s="256">
        <v>21.75</v>
      </c>
      <c r="I170" s="257"/>
      <c r="J170" s="253"/>
      <c r="K170" s="253"/>
      <c r="L170" s="258"/>
      <c r="M170" s="259"/>
      <c r="N170" s="260"/>
      <c r="O170" s="260"/>
      <c r="P170" s="260"/>
      <c r="Q170" s="260"/>
      <c r="R170" s="260"/>
      <c r="S170" s="260"/>
      <c r="T170" s="261"/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T170" s="262" t="s">
        <v>213</v>
      </c>
      <c r="AU170" s="262" t="s">
        <v>80</v>
      </c>
      <c r="AV170" s="12" t="s">
        <v>95</v>
      </c>
      <c r="AW170" s="12" t="s">
        <v>29</v>
      </c>
      <c r="AX170" s="12" t="s">
        <v>80</v>
      </c>
      <c r="AY170" s="262" t="s">
        <v>203</v>
      </c>
    </row>
    <row r="171" s="2" customFormat="1" ht="16.5" customHeight="1">
      <c r="A171" s="36"/>
      <c r="B171" s="37"/>
      <c r="C171" s="236" t="s">
        <v>387</v>
      </c>
      <c r="D171" s="236" t="s">
        <v>204</v>
      </c>
      <c r="E171" s="237" t="s">
        <v>399</v>
      </c>
      <c r="F171" s="238" t="s">
        <v>400</v>
      </c>
      <c r="G171" s="239" t="s">
        <v>311</v>
      </c>
      <c r="H171" s="240">
        <v>4.3300000000000001</v>
      </c>
      <c r="I171" s="241"/>
      <c r="J171" s="240">
        <f>ROUND(I171*H171,2)</f>
        <v>0</v>
      </c>
      <c r="K171" s="238" t="s">
        <v>208</v>
      </c>
      <c r="L171" s="42"/>
      <c r="M171" s="242" t="s">
        <v>1</v>
      </c>
      <c r="N171" s="243" t="s">
        <v>37</v>
      </c>
      <c r="O171" s="89"/>
      <c r="P171" s="244">
        <f>O171*H171</f>
        <v>0</v>
      </c>
      <c r="Q171" s="244">
        <v>0</v>
      </c>
      <c r="R171" s="244">
        <f>Q171*H171</f>
        <v>0</v>
      </c>
      <c r="S171" s="244">
        <v>0</v>
      </c>
      <c r="T171" s="245">
        <f>S171*H171</f>
        <v>0</v>
      </c>
      <c r="U171" s="36"/>
      <c r="V171" s="36"/>
      <c r="W171" s="36"/>
      <c r="X171" s="36"/>
      <c r="Y171" s="36"/>
      <c r="Z171" s="36"/>
      <c r="AA171" s="36"/>
      <c r="AB171" s="36"/>
      <c r="AC171" s="36"/>
      <c r="AD171" s="36"/>
      <c r="AE171" s="36"/>
      <c r="AR171" s="246" t="s">
        <v>209</v>
      </c>
      <c r="AT171" s="246" t="s">
        <v>204</v>
      </c>
      <c r="AU171" s="246" t="s">
        <v>80</v>
      </c>
      <c r="AY171" s="15" t="s">
        <v>203</v>
      </c>
      <c r="BE171" s="247">
        <f>IF(N171="základní",J171,0)</f>
        <v>0</v>
      </c>
      <c r="BF171" s="247">
        <f>IF(N171="snížená",J171,0)</f>
        <v>0</v>
      </c>
      <c r="BG171" s="247">
        <f>IF(N171="zákl. přenesená",J171,0)</f>
        <v>0</v>
      </c>
      <c r="BH171" s="247">
        <f>IF(N171="sníž. přenesená",J171,0)</f>
        <v>0</v>
      </c>
      <c r="BI171" s="247">
        <f>IF(N171="nulová",J171,0)</f>
        <v>0</v>
      </c>
      <c r="BJ171" s="15" t="s">
        <v>80</v>
      </c>
      <c r="BK171" s="247">
        <f>ROUND(I171*H171,2)</f>
        <v>0</v>
      </c>
      <c r="BL171" s="15" t="s">
        <v>209</v>
      </c>
      <c r="BM171" s="246" t="s">
        <v>528</v>
      </c>
    </row>
    <row r="172" s="2" customFormat="1">
      <c r="A172" s="36"/>
      <c r="B172" s="37"/>
      <c r="C172" s="38"/>
      <c r="D172" s="248" t="s">
        <v>211</v>
      </c>
      <c r="E172" s="38"/>
      <c r="F172" s="249" t="s">
        <v>402</v>
      </c>
      <c r="G172" s="38"/>
      <c r="H172" s="38"/>
      <c r="I172" s="152"/>
      <c r="J172" s="38"/>
      <c r="K172" s="38"/>
      <c r="L172" s="42"/>
      <c r="M172" s="250"/>
      <c r="N172" s="251"/>
      <c r="O172" s="89"/>
      <c r="P172" s="89"/>
      <c r="Q172" s="89"/>
      <c r="R172" s="89"/>
      <c r="S172" s="89"/>
      <c r="T172" s="90"/>
      <c r="U172" s="36"/>
      <c r="V172" s="36"/>
      <c r="W172" s="36"/>
      <c r="X172" s="36"/>
      <c r="Y172" s="36"/>
      <c r="Z172" s="36"/>
      <c r="AA172" s="36"/>
      <c r="AB172" s="36"/>
      <c r="AC172" s="36"/>
      <c r="AD172" s="36"/>
      <c r="AE172" s="36"/>
      <c r="AT172" s="15" t="s">
        <v>211</v>
      </c>
      <c r="AU172" s="15" t="s">
        <v>80</v>
      </c>
    </row>
    <row r="173" s="12" customFormat="1">
      <c r="A173" s="12"/>
      <c r="B173" s="252"/>
      <c r="C173" s="253"/>
      <c r="D173" s="248" t="s">
        <v>213</v>
      </c>
      <c r="E173" s="254" t="s">
        <v>214</v>
      </c>
      <c r="F173" s="255" t="s">
        <v>529</v>
      </c>
      <c r="G173" s="253"/>
      <c r="H173" s="256">
        <v>4.3300000000000001</v>
      </c>
      <c r="I173" s="257"/>
      <c r="J173" s="253"/>
      <c r="K173" s="253"/>
      <c r="L173" s="258"/>
      <c r="M173" s="259"/>
      <c r="N173" s="260"/>
      <c r="O173" s="260"/>
      <c r="P173" s="260"/>
      <c r="Q173" s="260"/>
      <c r="R173" s="260"/>
      <c r="S173" s="260"/>
      <c r="T173" s="261"/>
      <c r="U173" s="12"/>
      <c r="V173" s="12"/>
      <c r="W173" s="12"/>
      <c r="X173" s="12"/>
      <c r="Y173" s="12"/>
      <c r="Z173" s="12"/>
      <c r="AA173" s="12"/>
      <c r="AB173" s="12"/>
      <c r="AC173" s="12"/>
      <c r="AD173" s="12"/>
      <c r="AE173" s="12"/>
      <c r="AT173" s="262" t="s">
        <v>213</v>
      </c>
      <c r="AU173" s="262" t="s">
        <v>80</v>
      </c>
      <c r="AV173" s="12" t="s">
        <v>95</v>
      </c>
      <c r="AW173" s="12" t="s">
        <v>29</v>
      </c>
      <c r="AX173" s="12" t="s">
        <v>80</v>
      </c>
      <c r="AY173" s="262" t="s">
        <v>203</v>
      </c>
    </row>
    <row r="174" s="2" customFormat="1" ht="16.5" customHeight="1">
      <c r="A174" s="36"/>
      <c r="B174" s="37"/>
      <c r="C174" s="236" t="s">
        <v>393</v>
      </c>
      <c r="D174" s="236" t="s">
        <v>204</v>
      </c>
      <c r="E174" s="237" t="s">
        <v>530</v>
      </c>
      <c r="F174" s="238" t="s">
        <v>531</v>
      </c>
      <c r="G174" s="239" t="s">
        <v>311</v>
      </c>
      <c r="H174" s="240">
        <v>12.449999999999999</v>
      </c>
      <c r="I174" s="241"/>
      <c r="J174" s="240">
        <f>ROUND(I174*H174,2)</f>
        <v>0</v>
      </c>
      <c r="K174" s="238" t="s">
        <v>208</v>
      </c>
      <c r="L174" s="42"/>
      <c r="M174" s="242" t="s">
        <v>1</v>
      </c>
      <c r="N174" s="243" t="s">
        <v>37</v>
      </c>
      <c r="O174" s="89"/>
      <c r="P174" s="244">
        <f>O174*H174</f>
        <v>0</v>
      </c>
      <c r="Q174" s="244">
        <v>0</v>
      </c>
      <c r="R174" s="244">
        <f>Q174*H174</f>
        <v>0</v>
      </c>
      <c r="S174" s="244">
        <v>0</v>
      </c>
      <c r="T174" s="245">
        <f>S174*H174</f>
        <v>0</v>
      </c>
      <c r="U174" s="36"/>
      <c r="V174" s="36"/>
      <c r="W174" s="36"/>
      <c r="X174" s="36"/>
      <c r="Y174" s="36"/>
      <c r="Z174" s="36"/>
      <c r="AA174" s="36"/>
      <c r="AB174" s="36"/>
      <c r="AC174" s="36"/>
      <c r="AD174" s="36"/>
      <c r="AE174" s="36"/>
      <c r="AR174" s="246" t="s">
        <v>209</v>
      </c>
      <c r="AT174" s="246" t="s">
        <v>204</v>
      </c>
      <c r="AU174" s="246" t="s">
        <v>80</v>
      </c>
      <c r="AY174" s="15" t="s">
        <v>203</v>
      </c>
      <c r="BE174" s="247">
        <f>IF(N174="základní",J174,0)</f>
        <v>0</v>
      </c>
      <c r="BF174" s="247">
        <f>IF(N174="snížená",J174,0)</f>
        <v>0</v>
      </c>
      <c r="BG174" s="247">
        <f>IF(N174="zákl. přenesená",J174,0)</f>
        <v>0</v>
      </c>
      <c r="BH174" s="247">
        <f>IF(N174="sníž. přenesená",J174,0)</f>
        <v>0</v>
      </c>
      <c r="BI174" s="247">
        <f>IF(N174="nulová",J174,0)</f>
        <v>0</v>
      </c>
      <c r="BJ174" s="15" t="s">
        <v>80</v>
      </c>
      <c r="BK174" s="247">
        <f>ROUND(I174*H174,2)</f>
        <v>0</v>
      </c>
      <c r="BL174" s="15" t="s">
        <v>209</v>
      </c>
      <c r="BM174" s="246" t="s">
        <v>532</v>
      </c>
    </row>
    <row r="175" s="2" customFormat="1">
      <c r="A175" s="36"/>
      <c r="B175" s="37"/>
      <c r="C175" s="38"/>
      <c r="D175" s="248" t="s">
        <v>211</v>
      </c>
      <c r="E175" s="38"/>
      <c r="F175" s="249" t="s">
        <v>533</v>
      </c>
      <c r="G175" s="38"/>
      <c r="H175" s="38"/>
      <c r="I175" s="152"/>
      <c r="J175" s="38"/>
      <c r="K175" s="38"/>
      <c r="L175" s="42"/>
      <c r="M175" s="250"/>
      <c r="N175" s="251"/>
      <c r="O175" s="89"/>
      <c r="P175" s="89"/>
      <c r="Q175" s="89"/>
      <c r="R175" s="89"/>
      <c r="S175" s="89"/>
      <c r="T175" s="90"/>
      <c r="U175" s="36"/>
      <c r="V175" s="36"/>
      <c r="W175" s="36"/>
      <c r="X175" s="36"/>
      <c r="Y175" s="36"/>
      <c r="Z175" s="36"/>
      <c r="AA175" s="36"/>
      <c r="AB175" s="36"/>
      <c r="AC175" s="36"/>
      <c r="AD175" s="36"/>
      <c r="AE175" s="36"/>
      <c r="AT175" s="15" t="s">
        <v>211</v>
      </c>
      <c r="AU175" s="15" t="s">
        <v>80</v>
      </c>
    </row>
    <row r="176" s="12" customFormat="1">
      <c r="A176" s="12"/>
      <c r="B176" s="252"/>
      <c r="C176" s="253"/>
      <c r="D176" s="248" t="s">
        <v>213</v>
      </c>
      <c r="E176" s="254" t="s">
        <v>345</v>
      </c>
      <c r="F176" s="255" t="s">
        <v>534</v>
      </c>
      <c r="G176" s="253"/>
      <c r="H176" s="256">
        <v>12.449999999999999</v>
      </c>
      <c r="I176" s="257"/>
      <c r="J176" s="253"/>
      <c r="K176" s="253"/>
      <c r="L176" s="258"/>
      <c r="M176" s="259"/>
      <c r="N176" s="260"/>
      <c r="O176" s="260"/>
      <c r="P176" s="260"/>
      <c r="Q176" s="260"/>
      <c r="R176" s="260"/>
      <c r="S176" s="260"/>
      <c r="T176" s="261"/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T176" s="262" t="s">
        <v>213</v>
      </c>
      <c r="AU176" s="262" t="s">
        <v>80</v>
      </c>
      <c r="AV176" s="12" t="s">
        <v>95</v>
      </c>
      <c r="AW176" s="12" t="s">
        <v>29</v>
      </c>
      <c r="AX176" s="12" t="s">
        <v>80</v>
      </c>
      <c r="AY176" s="262" t="s">
        <v>203</v>
      </c>
    </row>
    <row r="177" s="2" customFormat="1" ht="16.5" customHeight="1">
      <c r="A177" s="36"/>
      <c r="B177" s="37"/>
      <c r="C177" s="236" t="s">
        <v>8</v>
      </c>
      <c r="D177" s="236" t="s">
        <v>204</v>
      </c>
      <c r="E177" s="237" t="s">
        <v>535</v>
      </c>
      <c r="F177" s="238" t="s">
        <v>536</v>
      </c>
      <c r="G177" s="239" t="s">
        <v>311</v>
      </c>
      <c r="H177" s="240">
        <v>6.5099999999999998</v>
      </c>
      <c r="I177" s="241"/>
      <c r="J177" s="240">
        <f>ROUND(I177*H177,2)</f>
        <v>0</v>
      </c>
      <c r="K177" s="238" t="s">
        <v>208</v>
      </c>
      <c r="L177" s="42"/>
      <c r="M177" s="242" t="s">
        <v>1</v>
      </c>
      <c r="N177" s="243" t="s">
        <v>37</v>
      </c>
      <c r="O177" s="89"/>
      <c r="P177" s="244">
        <f>O177*H177</f>
        <v>0</v>
      </c>
      <c r="Q177" s="244">
        <v>0</v>
      </c>
      <c r="R177" s="244">
        <f>Q177*H177</f>
        <v>0</v>
      </c>
      <c r="S177" s="244">
        <v>0</v>
      </c>
      <c r="T177" s="245">
        <f>S177*H177</f>
        <v>0</v>
      </c>
      <c r="U177" s="36"/>
      <c r="V177" s="36"/>
      <c r="W177" s="36"/>
      <c r="X177" s="36"/>
      <c r="Y177" s="36"/>
      <c r="Z177" s="36"/>
      <c r="AA177" s="36"/>
      <c r="AB177" s="36"/>
      <c r="AC177" s="36"/>
      <c r="AD177" s="36"/>
      <c r="AE177" s="36"/>
      <c r="AR177" s="246" t="s">
        <v>209</v>
      </c>
      <c r="AT177" s="246" t="s">
        <v>204</v>
      </c>
      <c r="AU177" s="246" t="s">
        <v>80</v>
      </c>
      <c r="AY177" s="15" t="s">
        <v>203</v>
      </c>
      <c r="BE177" s="247">
        <f>IF(N177="základní",J177,0)</f>
        <v>0</v>
      </c>
      <c r="BF177" s="247">
        <f>IF(N177="snížená",J177,0)</f>
        <v>0</v>
      </c>
      <c r="BG177" s="247">
        <f>IF(N177="zákl. přenesená",J177,0)</f>
        <v>0</v>
      </c>
      <c r="BH177" s="247">
        <f>IF(N177="sníž. přenesená",J177,0)</f>
        <v>0</v>
      </c>
      <c r="BI177" s="247">
        <f>IF(N177="nulová",J177,0)</f>
        <v>0</v>
      </c>
      <c r="BJ177" s="15" t="s">
        <v>80</v>
      </c>
      <c r="BK177" s="247">
        <f>ROUND(I177*H177,2)</f>
        <v>0</v>
      </c>
      <c r="BL177" s="15" t="s">
        <v>209</v>
      </c>
      <c r="BM177" s="246" t="s">
        <v>537</v>
      </c>
    </row>
    <row r="178" s="2" customFormat="1">
      <c r="A178" s="36"/>
      <c r="B178" s="37"/>
      <c r="C178" s="38"/>
      <c r="D178" s="248" t="s">
        <v>211</v>
      </c>
      <c r="E178" s="38"/>
      <c r="F178" s="249" t="s">
        <v>538</v>
      </c>
      <c r="G178" s="38"/>
      <c r="H178" s="38"/>
      <c r="I178" s="152"/>
      <c r="J178" s="38"/>
      <c r="K178" s="38"/>
      <c r="L178" s="42"/>
      <c r="M178" s="250"/>
      <c r="N178" s="251"/>
      <c r="O178" s="89"/>
      <c r="P178" s="89"/>
      <c r="Q178" s="89"/>
      <c r="R178" s="89"/>
      <c r="S178" s="89"/>
      <c r="T178" s="90"/>
      <c r="U178" s="36"/>
      <c r="V178" s="36"/>
      <c r="W178" s="36"/>
      <c r="X178" s="36"/>
      <c r="Y178" s="36"/>
      <c r="Z178" s="36"/>
      <c r="AA178" s="36"/>
      <c r="AB178" s="36"/>
      <c r="AC178" s="36"/>
      <c r="AD178" s="36"/>
      <c r="AE178" s="36"/>
      <c r="AT178" s="15" t="s">
        <v>211</v>
      </c>
      <c r="AU178" s="15" t="s">
        <v>80</v>
      </c>
    </row>
    <row r="179" s="12" customFormat="1">
      <c r="A179" s="12"/>
      <c r="B179" s="252"/>
      <c r="C179" s="253"/>
      <c r="D179" s="248" t="s">
        <v>213</v>
      </c>
      <c r="E179" s="254" t="s">
        <v>382</v>
      </c>
      <c r="F179" s="255" t="s">
        <v>539</v>
      </c>
      <c r="G179" s="253"/>
      <c r="H179" s="256">
        <v>6.5099999999999998</v>
      </c>
      <c r="I179" s="257"/>
      <c r="J179" s="253"/>
      <c r="K179" s="253"/>
      <c r="L179" s="258"/>
      <c r="M179" s="259"/>
      <c r="N179" s="260"/>
      <c r="O179" s="260"/>
      <c r="P179" s="260"/>
      <c r="Q179" s="260"/>
      <c r="R179" s="260"/>
      <c r="S179" s="260"/>
      <c r="T179" s="261"/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T179" s="262" t="s">
        <v>213</v>
      </c>
      <c r="AU179" s="262" t="s">
        <v>80</v>
      </c>
      <c r="AV179" s="12" t="s">
        <v>95</v>
      </c>
      <c r="AW179" s="12" t="s">
        <v>29</v>
      </c>
      <c r="AX179" s="12" t="s">
        <v>80</v>
      </c>
      <c r="AY179" s="262" t="s">
        <v>203</v>
      </c>
    </row>
    <row r="180" s="2" customFormat="1" ht="16.5" customHeight="1">
      <c r="A180" s="36"/>
      <c r="B180" s="37"/>
      <c r="C180" s="236" t="s">
        <v>405</v>
      </c>
      <c r="D180" s="236" t="s">
        <v>204</v>
      </c>
      <c r="E180" s="237" t="s">
        <v>406</v>
      </c>
      <c r="F180" s="238" t="s">
        <v>407</v>
      </c>
      <c r="G180" s="239" t="s">
        <v>267</v>
      </c>
      <c r="H180" s="240">
        <v>208.19999999999999</v>
      </c>
      <c r="I180" s="241"/>
      <c r="J180" s="240">
        <f>ROUND(I180*H180,2)</f>
        <v>0</v>
      </c>
      <c r="K180" s="238" t="s">
        <v>208</v>
      </c>
      <c r="L180" s="42"/>
      <c r="M180" s="242" t="s">
        <v>1</v>
      </c>
      <c r="N180" s="243" t="s">
        <v>37</v>
      </c>
      <c r="O180" s="89"/>
      <c r="P180" s="244">
        <f>O180*H180</f>
        <v>0</v>
      </c>
      <c r="Q180" s="244">
        <v>0</v>
      </c>
      <c r="R180" s="244">
        <f>Q180*H180</f>
        <v>0</v>
      </c>
      <c r="S180" s="244">
        <v>0</v>
      </c>
      <c r="T180" s="245">
        <f>S180*H180</f>
        <v>0</v>
      </c>
      <c r="U180" s="36"/>
      <c r="V180" s="36"/>
      <c r="W180" s="36"/>
      <c r="X180" s="36"/>
      <c r="Y180" s="36"/>
      <c r="Z180" s="36"/>
      <c r="AA180" s="36"/>
      <c r="AB180" s="36"/>
      <c r="AC180" s="36"/>
      <c r="AD180" s="36"/>
      <c r="AE180" s="36"/>
      <c r="AR180" s="246" t="s">
        <v>209</v>
      </c>
      <c r="AT180" s="246" t="s">
        <v>204</v>
      </c>
      <c r="AU180" s="246" t="s">
        <v>80</v>
      </c>
      <c r="AY180" s="15" t="s">
        <v>203</v>
      </c>
      <c r="BE180" s="247">
        <f>IF(N180="základní",J180,0)</f>
        <v>0</v>
      </c>
      <c r="BF180" s="247">
        <f>IF(N180="snížená",J180,0)</f>
        <v>0</v>
      </c>
      <c r="BG180" s="247">
        <f>IF(N180="zákl. přenesená",J180,0)</f>
        <v>0</v>
      </c>
      <c r="BH180" s="247">
        <f>IF(N180="sníž. přenesená",J180,0)</f>
        <v>0</v>
      </c>
      <c r="BI180" s="247">
        <f>IF(N180="nulová",J180,0)</f>
        <v>0</v>
      </c>
      <c r="BJ180" s="15" t="s">
        <v>80</v>
      </c>
      <c r="BK180" s="247">
        <f>ROUND(I180*H180,2)</f>
        <v>0</v>
      </c>
      <c r="BL180" s="15" t="s">
        <v>209</v>
      </c>
      <c r="BM180" s="246" t="s">
        <v>540</v>
      </c>
    </row>
    <row r="181" s="2" customFormat="1">
      <c r="A181" s="36"/>
      <c r="B181" s="37"/>
      <c r="C181" s="38"/>
      <c r="D181" s="248" t="s">
        <v>211</v>
      </c>
      <c r="E181" s="38"/>
      <c r="F181" s="249" t="s">
        <v>409</v>
      </c>
      <c r="G181" s="38"/>
      <c r="H181" s="38"/>
      <c r="I181" s="152"/>
      <c r="J181" s="38"/>
      <c r="K181" s="38"/>
      <c r="L181" s="42"/>
      <c r="M181" s="250"/>
      <c r="N181" s="251"/>
      <c r="O181" s="89"/>
      <c r="P181" s="89"/>
      <c r="Q181" s="89"/>
      <c r="R181" s="89"/>
      <c r="S181" s="89"/>
      <c r="T181" s="90"/>
      <c r="U181" s="36"/>
      <c r="V181" s="36"/>
      <c r="W181" s="36"/>
      <c r="X181" s="36"/>
      <c r="Y181" s="36"/>
      <c r="Z181" s="36"/>
      <c r="AA181" s="36"/>
      <c r="AB181" s="36"/>
      <c r="AC181" s="36"/>
      <c r="AD181" s="36"/>
      <c r="AE181" s="36"/>
      <c r="AT181" s="15" t="s">
        <v>211</v>
      </c>
      <c r="AU181" s="15" t="s">
        <v>80</v>
      </c>
    </row>
    <row r="182" s="12" customFormat="1">
      <c r="A182" s="12"/>
      <c r="B182" s="252"/>
      <c r="C182" s="253"/>
      <c r="D182" s="248" t="s">
        <v>213</v>
      </c>
      <c r="E182" s="254" t="s">
        <v>244</v>
      </c>
      <c r="F182" s="255" t="s">
        <v>541</v>
      </c>
      <c r="G182" s="253"/>
      <c r="H182" s="256">
        <v>208.19999999999999</v>
      </c>
      <c r="I182" s="257"/>
      <c r="J182" s="253"/>
      <c r="K182" s="253"/>
      <c r="L182" s="258"/>
      <c r="M182" s="259"/>
      <c r="N182" s="260"/>
      <c r="O182" s="260"/>
      <c r="P182" s="260"/>
      <c r="Q182" s="260"/>
      <c r="R182" s="260"/>
      <c r="S182" s="260"/>
      <c r="T182" s="261"/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T182" s="262" t="s">
        <v>213</v>
      </c>
      <c r="AU182" s="262" t="s">
        <v>80</v>
      </c>
      <c r="AV182" s="12" t="s">
        <v>95</v>
      </c>
      <c r="AW182" s="12" t="s">
        <v>29</v>
      </c>
      <c r="AX182" s="12" t="s">
        <v>80</v>
      </c>
      <c r="AY182" s="262" t="s">
        <v>203</v>
      </c>
    </row>
    <row r="183" s="11" customFormat="1" ht="25.92" customHeight="1">
      <c r="A183" s="11"/>
      <c r="B183" s="222"/>
      <c r="C183" s="223"/>
      <c r="D183" s="224" t="s">
        <v>71</v>
      </c>
      <c r="E183" s="225" t="s">
        <v>209</v>
      </c>
      <c r="F183" s="225" t="s">
        <v>542</v>
      </c>
      <c r="G183" s="223"/>
      <c r="H183" s="223"/>
      <c r="I183" s="226"/>
      <c r="J183" s="227">
        <f>BK183</f>
        <v>0</v>
      </c>
      <c r="K183" s="223"/>
      <c r="L183" s="228"/>
      <c r="M183" s="229"/>
      <c r="N183" s="230"/>
      <c r="O183" s="230"/>
      <c r="P183" s="231">
        <f>SUM(P184:P192)</f>
        <v>0</v>
      </c>
      <c r="Q183" s="230"/>
      <c r="R183" s="231">
        <f>SUM(R184:R192)</f>
        <v>0</v>
      </c>
      <c r="S183" s="230"/>
      <c r="T183" s="232">
        <f>SUM(T184:T192)</f>
        <v>0</v>
      </c>
      <c r="U183" s="11"/>
      <c r="V183" s="11"/>
      <c r="W183" s="11"/>
      <c r="X183" s="11"/>
      <c r="Y183" s="11"/>
      <c r="Z183" s="11"/>
      <c r="AA183" s="11"/>
      <c r="AB183" s="11"/>
      <c r="AC183" s="11"/>
      <c r="AD183" s="11"/>
      <c r="AE183" s="11"/>
      <c r="AR183" s="233" t="s">
        <v>80</v>
      </c>
      <c r="AT183" s="234" t="s">
        <v>71</v>
      </c>
      <c r="AU183" s="234" t="s">
        <v>72</v>
      </c>
      <c r="AY183" s="233" t="s">
        <v>203</v>
      </c>
      <c r="BK183" s="235">
        <f>SUM(BK184:BK192)</f>
        <v>0</v>
      </c>
    </row>
    <row r="184" s="2" customFormat="1" ht="16.5" customHeight="1">
      <c r="A184" s="36"/>
      <c r="B184" s="37"/>
      <c r="C184" s="236" t="s">
        <v>412</v>
      </c>
      <c r="D184" s="236" t="s">
        <v>204</v>
      </c>
      <c r="E184" s="237" t="s">
        <v>543</v>
      </c>
      <c r="F184" s="238" t="s">
        <v>544</v>
      </c>
      <c r="G184" s="239" t="s">
        <v>311</v>
      </c>
      <c r="H184" s="240">
        <v>5.1900000000000004</v>
      </c>
      <c r="I184" s="241"/>
      <c r="J184" s="240">
        <f>ROUND(I184*H184,2)</f>
        <v>0</v>
      </c>
      <c r="K184" s="238" t="s">
        <v>208</v>
      </c>
      <c r="L184" s="42"/>
      <c r="M184" s="242" t="s">
        <v>1</v>
      </c>
      <c r="N184" s="243" t="s">
        <v>37</v>
      </c>
      <c r="O184" s="89"/>
      <c r="P184" s="244">
        <f>O184*H184</f>
        <v>0</v>
      </c>
      <c r="Q184" s="244">
        <v>0</v>
      </c>
      <c r="R184" s="244">
        <f>Q184*H184</f>
        <v>0</v>
      </c>
      <c r="S184" s="244">
        <v>0</v>
      </c>
      <c r="T184" s="245">
        <f>S184*H184</f>
        <v>0</v>
      </c>
      <c r="U184" s="36"/>
      <c r="V184" s="36"/>
      <c r="W184" s="36"/>
      <c r="X184" s="36"/>
      <c r="Y184" s="36"/>
      <c r="Z184" s="36"/>
      <c r="AA184" s="36"/>
      <c r="AB184" s="36"/>
      <c r="AC184" s="36"/>
      <c r="AD184" s="36"/>
      <c r="AE184" s="36"/>
      <c r="AR184" s="246" t="s">
        <v>209</v>
      </c>
      <c r="AT184" s="246" t="s">
        <v>204</v>
      </c>
      <c r="AU184" s="246" t="s">
        <v>80</v>
      </c>
      <c r="AY184" s="15" t="s">
        <v>203</v>
      </c>
      <c r="BE184" s="247">
        <f>IF(N184="základní",J184,0)</f>
        <v>0</v>
      </c>
      <c r="BF184" s="247">
        <f>IF(N184="snížená",J184,0)</f>
        <v>0</v>
      </c>
      <c r="BG184" s="247">
        <f>IF(N184="zákl. přenesená",J184,0)</f>
        <v>0</v>
      </c>
      <c r="BH184" s="247">
        <f>IF(N184="sníž. přenesená",J184,0)</f>
        <v>0</v>
      </c>
      <c r="BI184" s="247">
        <f>IF(N184="nulová",J184,0)</f>
        <v>0</v>
      </c>
      <c r="BJ184" s="15" t="s">
        <v>80</v>
      </c>
      <c r="BK184" s="247">
        <f>ROUND(I184*H184,2)</f>
        <v>0</v>
      </c>
      <c r="BL184" s="15" t="s">
        <v>209</v>
      </c>
      <c r="BM184" s="246" t="s">
        <v>545</v>
      </c>
    </row>
    <row r="185" s="2" customFormat="1">
      <c r="A185" s="36"/>
      <c r="B185" s="37"/>
      <c r="C185" s="38"/>
      <c r="D185" s="248" t="s">
        <v>211</v>
      </c>
      <c r="E185" s="38"/>
      <c r="F185" s="249" t="s">
        <v>546</v>
      </c>
      <c r="G185" s="38"/>
      <c r="H185" s="38"/>
      <c r="I185" s="152"/>
      <c r="J185" s="38"/>
      <c r="K185" s="38"/>
      <c r="L185" s="42"/>
      <c r="M185" s="250"/>
      <c r="N185" s="251"/>
      <c r="O185" s="89"/>
      <c r="P185" s="89"/>
      <c r="Q185" s="89"/>
      <c r="R185" s="89"/>
      <c r="S185" s="89"/>
      <c r="T185" s="90"/>
      <c r="U185" s="36"/>
      <c r="V185" s="36"/>
      <c r="W185" s="36"/>
      <c r="X185" s="36"/>
      <c r="Y185" s="36"/>
      <c r="Z185" s="36"/>
      <c r="AA185" s="36"/>
      <c r="AB185" s="36"/>
      <c r="AC185" s="36"/>
      <c r="AD185" s="36"/>
      <c r="AE185" s="36"/>
      <c r="AT185" s="15" t="s">
        <v>211</v>
      </c>
      <c r="AU185" s="15" t="s">
        <v>80</v>
      </c>
    </row>
    <row r="186" s="12" customFormat="1">
      <c r="A186" s="12"/>
      <c r="B186" s="252"/>
      <c r="C186" s="253"/>
      <c r="D186" s="248" t="s">
        <v>213</v>
      </c>
      <c r="E186" s="254" t="s">
        <v>423</v>
      </c>
      <c r="F186" s="255" t="s">
        <v>547</v>
      </c>
      <c r="G186" s="253"/>
      <c r="H186" s="256">
        <v>5.1900000000000004</v>
      </c>
      <c r="I186" s="257"/>
      <c r="J186" s="253"/>
      <c r="K186" s="253"/>
      <c r="L186" s="258"/>
      <c r="M186" s="259"/>
      <c r="N186" s="260"/>
      <c r="O186" s="260"/>
      <c r="P186" s="260"/>
      <c r="Q186" s="260"/>
      <c r="R186" s="260"/>
      <c r="S186" s="260"/>
      <c r="T186" s="261"/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T186" s="262" t="s">
        <v>213</v>
      </c>
      <c r="AU186" s="262" t="s">
        <v>80</v>
      </c>
      <c r="AV186" s="12" t="s">
        <v>95</v>
      </c>
      <c r="AW186" s="12" t="s">
        <v>29</v>
      </c>
      <c r="AX186" s="12" t="s">
        <v>80</v>
      </c>
      <c r="AY186" s="262" t="s">
        <v>203</v>
      </c>
    </row>
    <row r="187" s="2" customFormat="1" ht="16.5" customHeight="1">
      <c r="A187" s="36"/>
      <c r="B187" s="37"/>
      <c r="C187" s="236" t="s">
        <v>419</v>
      </c>
      <c r="D187" s="236" t="s">
        <v>204</v>
      </c>
      <c r="E187" s="237" t="s">
        <v>548</v>
      </c>
      <c r="F187" s="238" t="s">
        <v>549</v>
      </c>
      <c r="G187" s="239" t="s">
        <v>311</v>
      </c>
      <c r="H187" s="240">
        <v>6.9199999999999999</v>
      </c>
      <c r="I187" s="241"/>
      <c r="J187" s="240">
        <f>ROUND(I187*H187,2)</f>
        <v>0</v>
      </c>
      <c r="K187" s="238" t="s">
        <v>208</v>
      </c>
      <c r="L187" s="42"/>
      <c r="M187" s="242" t="s">
        <v>1</v>
      </c>
      <c r="N187" s="243" t="s">
        <v>37</v>
      </c>
      <c r="O187" s="89"/>
      <c r="P187" s="244">
        <f>O187*H187</f>
        <v>0</v>
      </c>
      <c r="Q187" s="244">
        <v>0</v>
      </c>
      <c r="R187" s="244">
        <f>Q187*H187</f>
        <v>0</v>
      </c>
      <c r="S187" s="244">
        <v>0</v>
      </c>
      <c r="T187" s="245">
        <f>S187*H187</f>
        <v>0</v>
      </c>
      <c r="U187" s="36"/>
      <c r="V187" s="36"/>
      <c r="W187" s="36"/>
      <c r="X187" s="36"/>
      <c r="Y187" s="36"/>
      <c r="Z187" s="36"/>
      <c r="AA187" s="36"/>
      <c r="AB187" s="36"/>
      <c r="AC187" s="36"/>
      <c r="AD187" s="36"/>
      <c r="AE187" s="36"/>
      <c r="AR187" s="246" t="s">
        <v>209</v>
      </c>
      <c r="AT187" s="246" t="s">
        <v>204</v>
      </c>
      <c r="AU187" s="246" t="s">
        <v>80</v>
      </c>
      <c r="AY187" s="15" t="s">
        <v>203</v>
      </c>
      <c r="BE187" s="247">
        <f>IF(N187="základní",J187,0)</f>
        <v>0</v>
      </c>
      <c r="BF187" s="247">
        <f>IF(N187="snížená",J187,0)</f>
        <v>0</v>
      </c>
      <c r="BG187" s="247">
        <f>IF(N187="zákl. přenesená",J187,0)</f>
        <v>0</v>
      </c>
      <c r="BH187" s="247">
        <f>IF(N187="sníž. přenesená",J187,0)</f>
        <v>0</v>
      </c>
      <c r="BI187" s="247">
        <f>IF(N187="nulová",J187,0)</f>
        <v>0</v>
      </c>
      <c r="BJ187" s="15" t="s">
        <v>80</v>
      </c>
      <c r="BK187" s="247">
        <f>ROUND(I187*H187,2)</f>
        <v>0</v>
      </c>
      <c r="BL187" s="15" t="s">
        <v>209</v>
      </c>
      <c r="BM187" s="246" t="s">
        <v>550</v>
      </c>
    </row>
    <row r="188" s="2" customFormat="1">
      <c r="A188" s="36"/>
      <c r="B188" s="37"/>
      <c r="C188" s="38"/>
      <c r="D188" s="248" t="s">
        <v>211</v>
      </c>
      <c r="E188" s="38"/>
      <c r="F188" s="249" t="s">
        <v>551</v>
      </c>
      <c r="G188" s="38"/>
      <c r="H188" s="38"/>
      <c r="I188" s="152"/>
      <c r="J188" s="38"/>
      <c r="K188" s="38"/>
      <c r="L188" s="42"/>
      <c r="M188" s="250"/>
      <c r="N188" s="251"/>
      <c r="O188" s="89"/>
      <c r="P188" s="89"/>
      <c r="Q188" s="89"/>
      <c r="R188" s="89"/>
      <c r="S188" s="89"/>
      <c r="T188" s="90"/>
      <c r="U188" s="36"/>
      <c r="V188" s="36"/>
      <c r="W188" s="36"/>
      <c r="X188" s="36"/>
      <c r="Y188" s="36"/>
      <c r="Z188" s="36"/>
      <c r="AA188" s="36"/>
      <c r="AB188" s="36"/>
      <c r="AC188" s="36"/>
      <c r="AD188" s="36"/>
      <c r="AE188" s="36"/>
      <c r="AT188" s="15" t="s">
        <v>211</v>
      </c>
      <c r="AU188" s="15" t="s">
        <v>80</v>
      </c>
    </row>
    <row r="189" s="12" customFormat="1">
      <c r="A189" s="12"/>
      <c r="B189" s="252"/>
      <c r="C189" s="253"/>
      <c r="D189" s="248" t="s">
        <v>213</v>
      </c>
      <c r="E189" s="254" t="s">
        <v>417</v>
      </c>
      <c r="F189" s="255" t="s">
        <v>552</v>
      </c>
      <c r="G189" s="253"/>
      <c r="H189" s="256">
        <v>6.9199999999999999</v>
      </c>
      <c r="I189" s="257"/>
      <c r="J189" s="253"/>
      <c r="K189" s="253"/>
      <c r="L189" s="258"/>
      <c r="M189" s="259"/>
      <c r="N189" s="260"/>
      <c r="O189" s="260"/>
      <c r="P189" s="260"/>
      <c r="Q189" s="260"/>
      <c r="R189" s="260"/>
      <c r="S189" s="260"/>
      <c r="T189" s="261"/>
      <c r="U189" s="12"/>
      <c r="V189" s="12"/>
      <c r="W189" s="12"/>
      <c r="X189" s="12"/>
      <c r="Y189" s="12"/>
      <c r="Z189" s="12"/>
      <c r="AA189" s="12"/>
      <c r="AB189" s="12"/>
      <c r="AC189" s="12"/>
      <c r="AD189" s="12"/>
      <c r="AE189" s="12"/>
      <c r="AT189" s="262" t="s">
        <v>213</v>
      </c>
      <c r="AU189" s="262" t="s">
        <v>80</v>
      </c>
      <c r="AV189" s="12" t="s">
        <v>95</v>
      </c>
      <c r="AW189" s="12" t="s">
        <v>29</v>
      </c>
      <c r="AX189" s="12" t="s">
        <v>80</v>
      </c>
      <c r="AY189" s="262" t="s">
        <v>203</v>
      </c>
    </row>
    <row r="190" s="2" customFormat="1" ht="16.5" customHeight="1">
      <c r="A190" s="36"/>
      <c r="B190" s="37"/>
      <c r="C190" s="236" t="s">
        <v>425</v>
      </c>
      <c r="D190" s="236" t="s">
        <v>204</v>
      </c>
      <c r="E190" s="237" t="s">
        <v>553</v>
      </c>
      <c r="F190" s="238" t="s">
        <v>554</v>
      </c>
      <c r="G190" s="239" t="s">
        <v>311</v>
      </c>
      <c r="H190" s="240">
        <v>0.88</v>
      </c>
      <c r="I190" s="241"/>
      <c r="J190" s="240">
        <f>ROUND(I190*H190,2)</f>
        <v>0</v>
      </c>
      <c r="K190" s="238" t="s">
        <v>208</v>
      </c>
      <c r="L190" s="42"/>
      <c r="M190" s="242" t="s">
        <v>1</v>
      </c>
      <c r="N190" s="243" t="s">
        <v>37</v>
      </c>
      <c r="O190" s="89"/>
      <c r="P190" s="244">
        <f>O190*H190</f>
        <v>0</v>
      </c>
      <c r="Q190" s="244">
        <v>0</v>
      </c>
      <c r="R190" s="244">
        <f>Q190*H190</f>
        <v>0</v>
      </c>
      <c r="S190" s="244">
        <v>0</v>
      </c>
      <c r="T190" s="245">
        <f>S190*H190</f>
        <v>0</v>
      </c>
      <c r="U190" s="36"/>
      <c r="V190" s="36"/>
      <c r="W190" s="36"/>
      <c r="X190" s="36"/>
      <c r="Y190" s="36"/>
      <c r="Z190" s="36"/>
      <c r="AA190" s="36"/>
      <c r="AB190" s="36"/>
      <c r="AC190" s="36"/>
      <c r="AD190" s="36"/>
      <c r="AE190" s="36"/>
      <c r="AR190" s="246" t="s">
        <v>209</v>
      </c>
      <c r="AT190" s="246" t="s">
        <v>204</v>
      </c>
      <c r="AU190" s="246" t="s">
        <v>80</v>
      </c>
      <c r="AY190" s="15" t="s">
        <v>203</v>
      </c>
      <c r="BE190" s="247">
        <f>IF(N190="základní",J190,0)</f>
        <v>0</v>
      </c>
      <c r="BF190" s="247">
        <f>IF(N190="snížená",J190,0)</f>
        <v>0</v>
      </c>
      <c r="BG190" s="247">
        <f>IF(N190="zákl. přenesená",J190,0)</f>
        <v>0</v>
      </c>
      <c r="BH190" s="247">
        <f>IF(N190="sníž. přenesená",J190,0)</f>
        <v>0</v>
      </c>
      <c r="BI190" s="247">
        <f>IF(N190="nulová",J190,0)</f>
        <v>0</v>
      </c>
      <c r="BJ190" s="15" t="s">
        <v>80</v>
      </c>
      <c r="BK190" s="247">
        <f>ROUND(I190*H190,2)</f>
        <v>0</v>
      </c>
      <c r="BL190" s="15" t="s">
        <v>209</v>
      </c>
      <c r="BM190" s="246" t="s">
        <v>555</v>
      </c>
    </row>
    <row r="191" s="2" customFormat="1">
      <c r="A191" s="36"/>
      <c r="B191" s="37"/>
      <c r="C191" s="38"/>
      <c r="D191" s="248" t="s">
        <v>211</v>
      </c>
      <c r="E191" s="38"/>
      <c r="F191" s="249" t="s">
        <v>556</v>
      </c>
      <c r="G191" s="38"/>
      <c r="H191" s="38"/>
      <c r="I191" s="152"/>
      <c r="J191" s="38"/>
      <c r="K191" s="38"/>
      <c r="L191" s="42"/>
      <c r="M191" s="250"/>
      <c r="N191" s="251"/>
      <c r="O191" s="89"/>
      <c r="P191" s="89"/>
      <c r="Q191" s="89"/>
      <c r="R191" s="89"/>
      <c r="S191" s="89"/>
      <c r="T191" s="90"/>
      <c r="U191" s="36"/>
      <c r="V191" s="36"/>
      <c r="W191" s="36"/>
      <c r="X191" s="36"/>
      <c r="Y191" s="36"/>
      <c r="Z191" s="36"/>
      <c r="AA191" s="36"/>
      <c r="AB191" s="36"/>
      <c r="AC191" s="36"/>
      <c r="AD191" s="36"/>
      <c r="AE191" s="36"/>
      <c r="AT191" s="15" t="s">
        <v>211</v>
      </c>
      <c r="AU191" s="15" t="s">
        <v>80</v>
      </c>
    </row>
    <row r="192" s="12" customFormat="1">
      <c r="A192" s="12"/>
      <c r="B192" s="252"/>
      <c r="C192" s="253"/>
      <c r="D192" s="248" t="s">
        <v>213</v>
      </c>
      <c r="E192" s="254" t="s">
        <v>455</v>
      </c>
      <c r="F192" s="255" t="s">
        <v>557</v>
      </c>
      <c r="G192" s="253"/>
      <c r="H192" s="256">
        <v>0.88</v>
      </c>
      <c r="I192" s="257"/>
      <c r="J192" s="253"/>
      <c r="K192" s="253"/>
      <c r="L192" s="258"/>
      <c r="M192" s="259"/>
      <c r="N192" s="260"/>
      <c r="O192" s="260"/>
      <c r="P192" s="260"/>
      <c r="Q192" s="260"/>
      <c r="R192" s="260"/>
      <c r="S192" s="260"/>
      <c r="T192" s="261"/>
      <c r="U192" s="12"/>
      <c r="V192" s="12"/>
      <c r="W192" s="12"/>
      <c r="X192" s="12"/>
      <c r="Y192" s="12"/>
      <c r="Z192" s="12"/>
      <c r="AA192" s="12"/>
      <c r="AB192" s="12"/>
      <c r="AC192" s="12"/>
      <c r="AD192" s="12"/>
      <c r="AE192" s="12"/>
      <c r="AT192" s="262" t="s">
        <v>213</v>
      </c>
      <c r="AU192" s="262" t="s">
        <v>80</v>
      </c>
      <c r="AV192" s="12" t="s">
        <v>95</v>
      </c>
      <c r="AW192" s="12" t="s">
        <v>29</v>
      </c>
      <c r="AX192" s="12" t="s">
        <v>80</v>
      </c>
      <c r="AY192" s="262" t="s">
        <v>203</v>
      </c>
    </row>
    <row r="193" s="11" customFormat="1" ht="25.92" customHeight="1">
      <c r="A193" s="11"/>
      <c r="B193" s="222"/>
      <c r="C193" s="223"/>
      <c r="D193" s="224" t="s">
        <v>71</v>
      </c>
      <c r="E193" s="225" t="s">
        <v>233</v>
      </c>
      <c r="F193" s="225" t="s">
        <v>411</v>
      </c>
      <c r="G193" s="223"/>
      <c r="H193" s="223"/>
      <c r="I193" s="226"/>
      <c r="J193" s="227">
        <f>BK193</f>
        <v>0</v>
      </c>
      <c r="K193" s="223"/>
      <c r="L193" s="228"/>
      <c r="M193" s="229"/>
      <c r="N193" s="230"/>
      <c r="O193" s="230"/>
      <c r="P193" s="231">
        <f>SUM(P194:P213)</f>
        <v>0</v>
      </c>
      <c r="Q193" s="230"/>
      <c r="R193" s="231">
        <f>SUM(R194:R213)</f>
        <v>0</v>
      </c>
      <c r="S193" s="230"/>
      <c r="T193" s="232">
        <f>SUM(T194:T213)</f>
        <v>0</v>
      </c>
      <c r="U193" s="11"/>
      <c r="V193" s="11"/>
      <c r="W193" s="11"/>
      <c r="X193" s="11"/>
      <c r="Y193" s="11"/>
      <c r="Z193" s="11"/>
      <c r="AA193" s="11"/>
      <c r="AB193" s="11"/>
      <c r="AC193" s="11"/>
      <c r="AD193" s="11"/>
      <c r="AE193" s="11"/>
      <c r="AR193" s="233" t="s">
        <v>80</v>
      </c>
      <c r="AT193" s="234" t="s">
        <v>71</v>
      </c>
      <c r="AU193" s="234" t="s">
        <v>72</v>
      </c>
      <c r="AY193" s="233" t="s">
        <v>203</v>
      </c>
      <c r="BK193" s="235">
        <f>SUM(BK194:BK213)</f>
        <v>0</v>
      </c>
    </row>
    <row r="194" s="2" customFormat="1" ht="16.5" customHeight="1">
      <c r="A194" s="36"/>
      <c r="B194" s="37"/>
      <c r="C194" s="236" t="s">
        <v>432</v>
      </c>
      <c r="D194" s="236" t="s">
        <v>204</v>
      </c>
      <c r="E194" s="237" t="s">
        <v>558</v>
      </c>
      <c r="F194" s="238" t="s">
        <v>559</v>
      </c>
      <c r="G194" s="239" t="s">
        <v>267</v>
      </c>
      <c r="H194" s="240">
        <v>208.02000000000001</v>
      </c>
      <c r="I194" s="241"/>
      <c r="J194" s="240">
        <f>ROUND(I194*H194,2)</f>
        <v>0</v>
      </c>
      <c r="K194" s="238" t="s">
        <v>208</v>
      </c>
      <c r="L194" s="42"/>
      <c r="M194" s="242" t="s">
        <v>1</v>
      </c>
      <c r="N194" s="243" t="s">
        <v>37</v>
      </c>
      <c r="O194" s="89"/>
      <c r="P194" s="244">
        <f>O194*H194</f>
        <v>0</v>
      </c>
      <c r="Q194" s="244">
        <v>0</v>
      </c>
      <c r="R194" s="244">
        <f>Q194*H194</f>
        <v>0</v>
      </c>
      <c r="S194" s="244">
        <v>0</v>
      </c>
      <c r="T194" s="245">
        <f>S194*H194</f>
        <v>0</v>
      </c>
      <c r="U194" s="36"/>
      <c r="V194" s="36"/>
      <c r="W194" s="36"/>
      <c r="X194" s="36"/>
      <c r="Y194" s="36"/>
      <c r="Z194" s="36"/>
      <c r="AA194" s="36"/>
      <c r="AB194" s="36"/>
      <c r="AC194" s="36"/>
      <c r="AD194" s="36"/>
      <c r="AE194" s="36"/>
      <c r="AR194" s="246" t="s">
        <v>209</v>
      </c>
      <c r="AT194" s="246" t="s">
        <v>204</v>
      </c>
      <c r="AU194" s="246" t="s">
        <v>80</v>
      </c>
      <c r="AY194" s="15" t="s">
        <v>203</v>
      </c>
      <c r="BE194" s="247">
        <f>IF(N194="základní",J194,0)</f>
        <v>0</v>
      </c>
      <c r="BF194" s="247">
        <f>IF(N194="snížená",J194,0)</f>
        <v>0</v>
      </c>
      <c r="BG194" s="247">
        <f>IF(N194="zákl. přenesená",J194,0)</f>
        <v>0</v>
      </c>
      <c r="BH194" s="247">
        <f>IF(N194="sníž. přenesená",J194,0)</f>
        <v>0</v>
      </c>
      <c r="BI194" s="247">
        <f>IF(N194="nulová",J194,0)</f>
        <v>0</v>
      </c>
      <c r="BJ194" s="15" t="s">
        <v>80</v>
      </c>
      <c r="BK194" s="247">
        <f>ROUND(I194*H194,2)</f>
        <v>0</v>
      </c>
      <c r="BL194" s="15" t="s">
        <v>209</v>
      </c>
      <c r="BM194" s="246" t="s">
        <v>560</v>
      </c>
    </row>
    <row r="195" s="2" customFormat="1">
      <c r="A195" s="36"/>
      <c r="B195" s="37"/>
      <c r="C195" s="38"/>
      <c r="D195" s="248" t="s">
        <v>211</v>
      </c>
      <c r="E195" s="38"/>
      <c r="F195" s="249" t="s">
        <v>561</v>
      </c>
      <c r="G195" s="38"/>
      <c r="H195" s="38"/>
      <c r="I195" s="152"/>
      <c r="J195" s="38"/>
      <c r="K195" s="38"/>
      <c r="L195" s="42"/>
      <c r="M195" s="250"/>
      <c r="N195" s="251"/>
      <c r="O195" s="89"/>
      <c r="P195" s="89"/>
      <c r="Q195" s="89"/>
      <c r="R195" s="89"/>
      <c r="S195" s="89"/>
      <c r="T195" s="90"/>
      <c r="U195" s="36"/>
      <c r="V195" s="36"/>
      <c r="W195" s="36"/>
      <c r="X195" s="36"/>
      <c r="Y195" s="36"/>
      <c r="Z195" s="36"/>
      <c r="AA195" s="36"/>
      <c r="AB195" s="36"/>
      <c r="AC195" s="36"/>
      <c r="AD195" s="36"/>
      <c r="AE195" s="36"/>
      <c r="AT195" s="15" t="s">
        <v>211</v>
      </c>
      <c r="AU195" s="15" t="s">
        <v>80</v>
      </c>
    </row>
    <row r="196" s="12" customFormat="1">
      <c r="A196" s="12"/>
      <c r="B196" s="252"/>
      <c r="C196" s="253"/>
      <c r="D196" s="248" t="s">
        <v>213</v>
      </c>
      <c r="E196" s="254" t="s">
        <v>473</v>
      </c>
      <c r="F196" s="255" t="s">
        <v>562</v>
      </c>
      <c r="G196" s="253"/>
      <c r="H196" s="256">
        <v>208.02000000000001</v>
      </c>
      <c r="I196" s="257"/>
      <c r="J196" s="253"/>
      <c r="K196" s="253"/>
      <c r="L196" s="258"/>
      <c r="M196" s="259"/>
      <c r="N196" s="260"/>
      <c r="O196" s="260"/>
      <c r="P196" s="260"/>
      <c r="Q196" s="260"/>
      <c r="R196" s="260"/>
      <c r="S196" s="260"/>
      <c r="T196" s="261"/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T196" s="262" t="s">
        <v>213</v>
      </c>
      <c r="AU196" s="262" t="s">
        <v>80</v>
      </c>
      <c r="AV196" s="12" t="s">
        <v>95</v>
      </c>
      <c r="AW196" s="12" t="s">
        <v>29</v>
      </c>
      <c r="AX196" s="12" t="s">
        <v>80</v>
      </c>
      <c r="AY196" s="262" t="s">
        <v>203</v>
      </c>
    </row>
    <row r="197" s="2" customFormat="1" ht="16.5" customHeight="1">
      <c r="A197" s="36"/>
      <c r="B197" s="37"/>
      <c r="C197" s="236" t="s">
        <v>7</v>
      </c>
      <c r="D197" s="236" t="s">
        <v>204</v>
      </c>
      <c r="E197" s="237" t="s">
        <v>563</v>
      </c>
      <c r="F197" s="238" t="s">
        <v>564</v>
      </c>
      <c r="G197" s="239" t="s">
        <v>267</v>
      </c>
      <c r="H197" s="240">
        <v>198.56999999999999</v>
      </c>
      <c r="I197" s="241"/>
      <c r="J197" s="240">
        <f>ROUND(I197*H197,2)</f>
        <v>0</v>
      </c>
      <c r="K197" s="238" t="s">
        <v>208</v>
      </c>
      <c r="L197" s="42"/>
      <c r="M197" s="242" t="s">
        <v>1</v>
      </c>
      <c r="N197" s="243" t="s">
        <v>37</v>
      </c>
      <c r="O197" s="89"/>
      <c r="P197" s="244">
        <f>O197*H197</f>
        <v>0</v>
      </c>
      <c r="Q197" s="244">
        <v>0</v>
      </c>
      <c r="R197" s="244">
        <f>Q197*H197</f>
        <v>0</v>
      </c>
      <c r="S197" s="244">
        <v>0</v>
      </c>
      <c r="T197" s="245">
        <f>S197*H197</f>
        <v>0</v>
      </c>
      <c r="U197" s="36"/>
      <c r="V197" s="36"/>
      <c r="W197" s="36"/>
      <c r="X197" s="36"/>
      <c r="Y197" s="36"/>
      <c r="Z197" s="36"/>
      <c r="AA197" s="36"/>
      <c r="AB197" s="36"/>
      <c r="AC197" s="36"/>
      <c r="AD197" s="36"/>
      <c r="AE197" s="36"/>
      <c r="AR197" s="246" t="s">
        <v>209</v>
      </c>
      <c r="AT197" s="246" t="s">
        <v>204</v>
      </c>
      <c r="AU197" s="246" t="s">
        <v>80</v>
      </c>
      <c r="AY197" s="15" t="s">
        <v>203</v>
      </c>
      <c r="BE197" s="247">
        <f>IF(N197="základní",J197,0)</f>
        <v>0</v>
      </c>
      <c r="BF197" s="247">
        <f>IF(N197="snížená",J197,0)</f>
        <v>0</v>
      </c>
      <c r="BG197" s="247">
        <f>IF(N197="zákl. přenesená",J197,0)</f>
        <v>0</v>
      </c>
      <c r="BH197" s="247">
        <f>IF(N197="sníž. přenesená",J197,0)</f>
        <v>0</v>
      </c>
      <c r="BI197" s="247">
        <f>IF(N197="nulová",J197,0)</f>
        <v>0</v>
      </c>
      <c r="BJ197" s="15" t="s">
        <v>80</v>
      </c>
      <c r="BK197" s="247">
        <f>ROUND(I197*H197,2)</f>
        <v>0</v>
      </c>
      <c r="BL197" s="15" t="s">
        <v>209</v>
      </c>
      <c r="BM197" s="246" t="s">
        <v>565</v>
      </c>
    </row>
    <row r="198" s="2" customFormat="1">
      <c r="A198" s="36"/>
      <c r="B198" s="37"/>
      <c r="C198" s="38"/>
      <c r="D198" s="248" t="s">
        <v>211</v>
      </c>
      <c r="E198" s="38"/>
      <c r="F198" s="249" t="s">
        <v>429</v>
      </c>
      <c r="G198" s="38"/>
      <c r="H198" s="38"/>
      <c r="I198" s="152"/>
      <c r="J198" s="38"/>
      <c r="K198" s="38"/>
      <c r="L198" s="42"/>
      <c r="M198" s="250"/>
      <c r="N198" s="251"/>
      <c r="O198" s="89"/>
      <c r="P198" s="89"/>
      <c r="Q198" s="89"/>
      <c r="R198" s="89"/>
      <c r="S198" s="89"/>
      <c r="T198" s="90"/>
      <c r="U198" s="36"/>
      <c r="V198" s="36"/>
      <c r="W198" s="36"/>
      <c r="X198" s="36"/>
      <c r="Y198" s="36"/>
      <c r="Z198" s="36"/>
      <c r="AA198" s="36"/>
      <c r="AB198" s="36"/>
      <c r="AC198" s="36"/>
      <c r="AD198" s="36"/>
      <c r="AE198" s="36"/>
      <c r="AT198" s="15" t="s">
        <v>211</v>
      </c>
      <c r="AU198" s="15" t="s">
        <v>80</v>
      </c>
    </row>
    <row r="199" s="12" customFormat="1">
      <c r="A199" s="12"/>
      <c r="B199" s="252"/>
      <c r="C199" s="253"/>
      <c r="D199" s="248" t="s">
        <v>213</v>
      </c>
      <c r="E199" s="254" t="s">
        <v>447</v>
      </c>
      <c r="F199" s="255" t="s">
        <v>566</v>
      </c>
      <c r="G199" s="253"/>
      <c r="H199" s="256">
        <v>198.56999999999999</v>
      </c>
      <c r="I199" s="257"/>
      <c r="J199" s="253"/>
      <c r="K199" s="253"/>
      <c r="L199" s="258"/>
      <c r="M199" s="259"/>
      <c r="N199" s="260"/>
      <c r="O199" s="260"/>
      <c r="P199" s="260"/>
      <c r="Q199" s="260"/>
      <c r="R199" s="260"/>
      <c r="S199" s="260"/>
      <c r="T199" s="261"/>
      <c r="U199" s="12"/>
      <c r="V199" s="12"/>
      <c r="W199" s="12"/>
      <c r="X199" s="12"/>
      <c r="Y199" s="12"/>
      <c r="Z199" s="12"/>
      <c r="AA199" s="12"/>
      <c r="AB199" s="12"/>
      <c r="AC199" s="12"/>
      <c r="AD199" s="12"/>
      <c r="AE199" s="12"/>
      <c r="AT199" s="262" t="s">
        <v>213</v>
      </c>
      <c r="AU199" s="262" t="s">
        <v>80</v>
      </c>
      <c r="AV199" s="12" t="s">
        <v>95</v>
      </c>
      <c r="AW199" s="12" t="s">
        <v>29</v>
      </c>
      <c r="AX199" s="12" t="s">
        <v>80</v>
      </c>
      <c r="AY199" s="262" t="s">
        <v>203</v>
      </c>
    </row>
    <row r="200" s="2" customFormat="1" ht="16.5" customHeight="1">
      <c r="A200" s="36"/>
      <c r="B200" s="37"/>
      <c r="C200" s="236" t="s">
        <v>449</v>
      </c>
      <c r="D200" s="236" t="s">
        <v>204</v>
      </c>
      <c r="E200" s="237" t="s">
        <v>567</v>
      </c>
      <c r="F200" s="238" t="s">
        <v>568</v>
      </c>
      <c r="G200" s="239" t="s">
        <v>267</v>
      </c>
      <c r="H200" s="240">
        <v>198.56999999999999</v>
      </c>
      <c r="I200" s="241"/>
      <c r="J200" s="240">
        <f>ROUND(I200*H200,2)</f>
        <v>0</v>
      </c>
      <c r="K200" s="238" t="s">
        <v>208</v>
      </c>
      <c r="L200" s="42"/>
      <c r="M200" s="242" t="s">
        <v>1</v>
      </c>
      <c r="N200" s="243" t="s">
        <v>37</v>
      </c>
      <c r="O200" s="89"/>
      <c r="P200" s="244">
        <f>O200*H200</f>
        <v>0</v>
      </c>
      <c r="Q200" s="244">
        <v>0</v>
      </c>
      <c r="R200" s="244">
        <f>Q200*H200</f>
        <v>0</v>
      </c>
      <c r="S200" s="244">
        <v>0</v>
      </c>
      <c r="T200" s="245">
        <f>S200*H200</f>
        <v>0</v>
      </c>
      <c r="U200" s="36"/>
      <c r="V200" s="36"/>
      <c r="W200" s="36"/>
      <c r="X200" s="36"/>
      <c r="Y200" s="36"/>
      <c r="Z200" s="36"/>
      <c r="AA200" s="36"/>
      <c r="AB200" s="36"/>
      <c r="AC200" s="36"/>
      <c r="AD200" s="36"/>
      <c r="AE200" s="36"/>
      <c r="AR200" s="246" t="s">
        <v>209</v>
      </c>
      <c r="AT200" s="246" t="s">
        <v>204</v>
      </c>
      <c r="AU200" s="246" t="s">
        <v>80</v>
      </c>
      <c r="AY200" s="15" t="s">
        <v>203</v>
      </c>
      <c r="BE200" s="247">
        <f>IF(N200="základní",J200,0)</f>
        <v>0</v>
      </c>
      <c r="BF200" s="247">
        <f>IF(N200="snížená",J200,0)</f>
        <v>0</v>
      </c>
      <c r="BG200" s="247">
        <f>IF(N200="zákl. přenesená",J200,0)</f>
        <v>0</v>
      </c>
      <c r="BH200" s="247">
        <f>IF(N200="sníž. přenesená",J200,0)</f>
        <v>0</v>
      </c>
      <c r="BI200" s="247">
        <f>IF(N200="nulová",J200,0)</f>
        <v>0</v>
      </c>
      <c r="BJ200" s="15" t="s">
        <v>80</v>
      </c>
      <c r="BK200" s="247">
        <f>ROUND(I200*H200,2)</f>
        <v>0</v>
      </c>
      <c r="BL200" s="15" t="s">
        <v>209</v>
      </c>
      <c r="BM200" s="246" t="s">
        <v>569</v>
      </c>
    </row>
    <row r="201" s="2" customFormat="1">
      <c r="A201" s="36"/>
      <c r="B201" s="37"/>
      <c r="C201" s="38"/>
      <c r="D201" s="248" t="s">
        <v>211</v>
      </c>
      <c r="E201" s="38"/>
      <c r="F201" s="249" t="s">
        <v>436</v>
      </c>
      <c r="G201" s="38"/>
      <c r="H201" s="38"/>
      <c r="I201" s="152"/>
      <c r="J201" s="38"/>
      <c r="K201" s="38"/>
      <c r="L201" s="42"/>
      <c r="M201" s="250"/>
      <c r="N201" s="251"/>
      <c r="O201" s="89"/>
      <c r="P201" s="89"/>
      <c r="Q201" s="89"/>
      <c r="R201" s="89"/>
      <c r="S201" s="89"/>
      <c r="T201" s="90"/>
      <c r="U201" s="36"/>
      <c r="V201" s="36"/>
      <c r="W201" s="36"/>
      <c r="X201" s="36"/>
      <c r="Y201" s="36"/>
      <c r="Z201" s="36"/>
      <c r="AA201" s="36"/>
      <c r="AB201" s="36"/>
      <c r="AC201" s="36"/>
      <c r="AD201" s="36"/>
      <c r="AE201" s="36"/>
      <c r="AT201" s="15" t="s">
        <v>211</v>
      </c>
      <c r="AU201" s="15" t="s">
        <v>80</v>
      </c>
    </row>
    <row r="202" s="12" customFormat="1">
      <c r="A202" s="12"/>
      <c r="B202" s="252"/>
      <c r="C202" s="253"/>
      <c r="D202" s="248" t="s">
        <v>213</v>
      </c>
      <c r="E202" s="254" t="s">
        <v>570</v>
      </c>
      <c r="F202" s="255" t="s">
        <v>571</v>
      </c>
      <c r="G202" s="253"/>
      <c r="H202" s="256">
        <v>198.56999999999999</v>
      </c>
      <c r="I202" s="257"/>
      <c r="J202" s="253"/>
      <c r="K202" s="253"/>
      <c r="L202" s="258"/>
      <c r="M202" s="259"/>
      <c r="N202" s="260"/>
      <c r="O202" s="260"/>
      <c r="P202" s="260"/>
      <c r="Q202" s="260"/>
      <c r="R202" s="260"/>
      <c r="S202" s="260"/>
      <c r="T202" s="261"/>
      <c r="U202" s="12"/>
      <c r="V202" s="12"/>
      <c r="W202" s="12"/>
      <c r="X202" s="12"/>
      <c r="Y202" s="12"/>
      <c r="Z202" s="12"/>
      <c r="AA202" s="12"/>
      <c r="AB202" s="12"/>
      <c r="AC202" s="12"/>
      <c r="AD202" s="12"/>
      <c r="AE202" s="12"/>
      <c r="AT202" s="262" t="s">
        <v>213</v>
      </c>
      <c r="AU202" s="262" t="s">
        <v>80</v>
      </c>
      <c r="AV202" s="12" t="s">
        <v>95</v>
      </c>
      <c r="AW202" s="12" t="s">
        <v>29</v>
      </c>
      <c r="AX202" s="12" t="s">
        <v>80</v>
      </c>
      <c r="AY202" s="262" t="s">
        <v>203</v>
      </c>
    </row>
    <row r="203" s="2" customFormat="1" ht="16.5" customHeight="1">
      <c r="A203" s="36"/>
      <c r="B203" s="37"/>
      <c r="C203" s="236" t="s">
        <v>457</v>
      </c>
      <c r="D203" s="236" t="s">
        <v>204</v>
      </c>
      <c r="E203" s="237" t="s">
        <v>433</v>
      </c>
      <c r="F203" s="238" t="s">
        <v>434</v>
      </c>
      <c r="G203" s="239" t="s">
        <v>267</v>
      </c>
      <c r="H203" s="240">
        <v>661.5</v>
      </c>
      <c r="I203" s="241"/>
      <c r="J203" s="240">
        <f>ROUND(I203*H203,2)</f>
        <v>0</v>
      </c>
      <c r="K203" s="238" t="s">
        <v>208</v>
      </c>
      <c r="L203" s="42"/>
      <c r="M203" s="242" t="s">
        <v>1</v>
      </c>
      <c r="N203" s="243" t="s">
        <v>37</v>
      </c>
      <c r="O203" s="89"/>
      <c r="P203" s="244">
        <f>O203*H203</f>
        <v>0</v>
      </c>
      <c r="Q203" s="244">
        <v>0</v>
      </c>
      <c r="R203" s="244">
        <f>Q203*H203</f>
        <v>0</v>
      </c>
      <c r="S203" s="244">
        <v>0</v>
      </c>
      <c r="T203" s="245">
        <f>S203*H203</f>
        <v>0</v>
      </c>
      <c r="U203" s="36"/>
      <c r="V203" s="36"/>
      <c r="W203" s="36"/>
      <c r="X203" s="36"/>
      <c r="Y203" s="36"/>
      <c r="Z203" s="36"/>
      <c r="AA203" s="36"/>
      <c r="AB203" s="36"/>
      <c r="AC203" s="36"/>
      <c r="AD203" s="36"/>
      <c r="AE203" s="36"/>
      <c r="AR203" s="246" t="s">
        <v>209</v>
      </c>
      <c r="AT203" s="246" t="s">
        <v>204</v>
      </c>
      <c r="AU203" s="246" t="s">
        <v>80</v>
      </c>
      <c r="AY203" s="15" t="s">
        <v>203</v>
      </c>
      <c r="BE203" s="247">
        <f>IF(N203="základní",J203,0)</f>
        <v>0</v>
      </c>
      <c r="BF203" s="247">
        <f>IF(N203="snížená",J203,0)</f>
        <v>0</v>
      </c>
      <c r="BG203" s="247">
        <f>IF(N203="zákl. přenesená",J203,0)</f>
        <v>0</v>
      </c>
      <c r="BH203" s="247">
        <f>IF(N203="sníž. přenesená",J203,0)</f>
        <v>0</v>
      </c>
      <c r="BI203" s="247">
        <f>IF(N203="nulová",J203,0)</f>
        <v>0</v>
      </c>
      <c r="BJ203" s="15" t="s">
        <v>80</v>
      </c>
      <c r="BK203" s="247">
        <f>ROUND(I203*H203,2)</f>
        <v>0</v>
      </c>
      <c r="BL203" s="15" t="s">
        <v>209</v>
      </c>
      <c r="BM203" s="246" t="s">
        <v>572</v>
      </c>
    </row>
    <row r="204" s="2" customFormat="1">
      <c r="A204" s="36"/>
      <c r="B204" s="37"/>
      <c r="C204" s="38"/>
      <c r="D204" s="248" t="s">
        <v>211</v>
      </c>
      <c r="E204" s="38"/>
      <c r="F204" s="249" t="s">
        <v>436</v>
      </c>
      <c r="G204" s="38"/>
      <c r="H204" s="38"/>
      <c r="I204" s="152"/>
      <c r="J204" s="38"/>
      <c r="K204" s="38"/>
      <c r="L204" s="42"/>
      <c r="M204" s="250"/>
      <c r="N204" s="251"/>
      <c r="O204" s="89"/>
      <c r="P204" s="89"/>
      <c r="Q204" s="89"/>
      <c r="R204" s="89"/>
      <c r="S204" s="89"/>
      <c r="T204" s="90"/>
      <c r="U204" s="36"/>
      <c r="V204" s="36"/>
      <c r="W204" s="36"/>
      <c r="X204" s="36"/>
      <c r="Y204" s="36"/>
      <c r="Z204" s="36"/>
      <c r="AA204" s="36"/>
      <c r="AB204" s="36"/>
      <c r="AC204" s="36"/>
      <c r="AD204" s="36"/>
      <c r="AE204" s="36"/>
      <c r="AT204" s="15" t="s">
        <v>211</v>
      </c>
      <c r="AU204" s="15" t="s">
        <v>80</v>
      </c>
    </row>
    <row r="205" s="12" customFormat="1">
      <c r="A205" s="12"/>
      <c r="B205" s="252"/>
      <c r="C205" s="253"/>
      <c r="D205" s="248" t="s">
        <v>213</v>
      </c>
      <c r="E205" s="254" t="s">
        <v>573</v>
      </c>
      <c r="F205" s="255" t="s">
        <v>574</v>
      </c>
      <c r="G205" s="253"/>
      <c r="H205" s="256">
        <v>661.5</v>
      </c>
      <c r="I205" s="257"/>
      <c r="J205" s="253"/>
      <c r="K205" s="253"/>
      <c r="L205" s="258"/>
      <c r="M205" s="259"/>
      <c r="N205" s="260"/>
      <c r="O205" s="260"/>
      <c r="P205" s="260"/>
      <c r="Q205" s="260"/>
      <c r="R205" s="260"/>
      <c r="S205" s="260"/>
      <c r="T205" s="261"/>
      <c r="U205" s="12"/>
      <c r="V205" s="12"/>
      <c r="W205" s="12"/>
      <c r="X205" s="12"/>
      <c r="Y205" s="12"/>
      <c r="Z205" s="12"/>
      <c r="AA205" s="12"/>
      <c r="AB205" s="12"/>
      <c r="AC205" s="12"/>
      <c r="AD205" s="12"/>
      <c r="AE205" s="12"/>
      <c r="AT205" s="262" t="s">
        <v>213</v>
      </c>
      <c r="AU205" s="262" t="s">
        <v>80</v>
      </c>
      <c r="AV205" s="12" t="s">
        <v>95</v>
      </c>
      <c r="AW205" s="12" t="s">
        <v>29</v>
      </c>
      <c r="AX205" s="12" t="s">
        <v>80</v>
      </c>
      <c r="AY205" s="262" t="s">
        <v>203</v>
      </c>
    </row>
    <row r="206" s="2" customFormat="1" ht="16.5" customHeight="1">
      <c r="A206" s="36"/>
      <c r="B206" s="37"/>
      <c r="C206" s="236" t="s">
        <v>463</v>
      </c>
      <c r="D206" s="236" t="s">
        <v>204</v>
      </c>
      <c r="E206" s="237" t="s">
        <v>458</v>
      </c>
      <c r="F206" s="238" t="s">
        <v>459</v>
      </c>
      <c r="G206" s="239" t="s">
        <v>267</v>
      </c>
      <c r="H206" s="240">
        <v>504.11000000000001</v>
      </c>
      <c r="I206" s="241"/>
      <c r="J206" s="240">
        <f>ROUND(I206*H206,2)</f>
        <v>0</v>
      </c>
      <c r="K206" s="238" t="s">
        <v>208</v>
      </c>
      <c r="L206" s="42"/>
      <c r="M206" s="242" t="s">
        <v>1</v>
      </c>
      <c r="N206" s="243" t="s">
        <v>37</v>
      </c>
      <c r="O206" s="89"/>
      <c r="P206" s="244">
        <f>O206*H206</f>
        <v>0</v>
      </c>
      <c r="Q206" s="244">
        <v>0</v>
      </c>
      <c r="R206" s="244">
        <f>Q206*H206</f>
        <v>0</v>
      </c>
      <c r="S206" s="244">
        <v>0</v>
      </c>
      <c r="T206" s="245">
        <f>S206*H206</f>
        <v>0</v>
      </c>
      <c r="U206" s="36"/>
      <c r="V206" s="36"/>
      <c r="W206" s="36"/>
      <c r="X206" s="36"/>
      <c r="Y206" s="36"/>
      <c r="Z206" s="36"/>
      <c r="AA206" s="36"/>
      <c r="AB206" s="36"/>
      <c r="AC206" s="36"/>
      <c r="AD206" s="36"/>
      <c r="AE206" s="36"/>
      <c r="AR206" s="246" t="s">
        <v>209</v>
      </c>
      <c r="AT206" s="246" t="s">
        <v>204</v>
      </c>
      <c r="AU206" s="246" t="s">
        <v>80</v>
      </c>
      <c r="AY206" s="15" t="s">
        <v>203</v>
      </c>
      <c r="BE206" s="247">
        <f>IF(N206="základní",J206,0)</f>
        <v>0</v>
      </c>
      <c r="BF206" s="247">
        <f>IF(N206="snížená",J206,0)</f>
        <v>0</v>
      </c>
      <c r="BG206" s="247">
        <f>IF(N206="zákl. přenesená",J206,0)</f>
        <v>0</v>
      </c>
      <c r="BH206" s="247">
        <f>IF(N206="sníž. přenesená",J206,0)</f>
        <v>0</v>
      </c>
      <c r="BI206" s="247">
        <f>IF(N206="nulová",J206,0)</f>
        <v>0</v>
      </c>
      <c r="BJ206" s="15" t="s">
        <v>80</v>
      </c>
      <c r="BK206" s="247">
        <f>ROUND(I206*H206,2)</f>
        <v>0</v>
      </c>
      <c r="BL206" s="15" t="s">
        <v>209</v>
      </c>
      <c r="BM206" s="246" t="s">
        <v>575</v>
      </c>
    </row>
    <row r="207" s="2" customFormat="1">
      <c r="A207" s="36"/>
      <c r="B207" s="37"/>
      <c r="C207" s="38"/>
      <c r="D207" s="248" t="s">
        <v>211</v>
      </c>
      <c r="E207" s="38"/>
      <c r="F207" s="249" t="s">
        <v>454</v>
      </c>
      <c r="G207" s="38"/>
      <c r="H207" s="38"/>
      <c r="I207" s="152"/>
      <c r="J207" s="38"/>
      <c r="K207" s="38"/>
      <c r="L207" s="42"/>
      <c r="M207" s="250"/>
      <c r="N207" s="251"/>
      <c r="O207" s="89"/>
      <c r="P207" s="89"/>
      <c r="Q207" s="89"/>
      <c r="R207" s="89"/>
      <c r="S207" s="89"/>
      <c r="T207" s="90"/>
      <c r="U207" s="36"/>
      <c r="V207" s="36"/>
      <c r="W207" s="36"/>
      <c r="X207" s="36"/>
      <c r="Y207" s="36"/>
      <c r="Z207" s="36"/>
      <c r="AA207" s="36"/>
      <c r="AB207" s="36"/>
      <c r="AC207" s="36"/>
      <c r="AD207" s="36"/>
      <c r="AE207" s="36"/>
      <c r="AT207" s="15" t="s">
        <v>211</v>
      </c>
      <c r="AU207" s="15" t="s">
        <v>80</v>
      </c>
    </row>
    <row r="208" s="12" customFormat="1">
      <c r="A208" s="12"/>
      <c r="B208" s="252"/>
      <c r="C208" s="253"/>
      <c r="D208" s="248" t="s">
        <v>213</v>
      </c>
      <c r="E208" s="254" t="s">
        <v>437</v>
      </c>
      <c r="F208" s="255" t="s">
        <v>576</v>
      </c>
      <c r="G208" s="253"/>
      <c r="H208" s="256">
        <v>189.11000000000001</v>
      </c>
      <c r="I208" s="257"/>
      <c r="J208" s="253"/>
      <c r="K208" s="253"/>
      <c r="L208" s="258"/>
      <c r="M208" s="259"/>
      <c r="N208" s="260"/>
      <c r="O208" s="260"/>
      <c r="P208" s="260"/>
      <c r="Q208" s="260"/>
      <c r="R208" s="260"/>
      <c r="S208" s="260"/>
      <c r="T208" s="261"/>
      <c r="U208" s="12"/>
      <c r="V208" s="12"/>
      <c r="W208" s="12"/>
      <c r="X208" s="12"/>
      <c r="Y208" s="12"/>
      <c r="Z208" s="12"/>
      <c r="AA208" s="12"/>
      <c r="AB208" s="12"/>
      <c r="AC208" s="12"/>
      <c r="AD208" s="12"/>
      <c r="AE208" s="12"/>
      <c r="AT208" s="262" t="s">
        <v>213</v>
      </c>
      <c r="AU208" s="262" t="s">
        <v>80</v>
      </c>
      <c r="AV208" s="12" t="s">
        <v>95</v>
      </c>
      <c r="AW208" s="12" t="s">
        <v>29</v>
      </c>
      <c r="AX208" s="12" t="s">
        <v>72</v>
      </c>
      <c r="AY208" s="262" t="s">
        <v>203</v>
      </c>
    </row>
    <row r="209" s="12" customFormat="1">
      <c r="A209" s="12"/>
      <c r="B209" s="252"/>
      <c r="C209" s="253"/>
      <c r="D209" s="248" t="s">
        <v>213</v>
      </c>
      <c r="E209" s="254" t="s">
        <v>303</v>
      </c>
      <c r="F209" s="255" t="s">
        <v>577</v>
      </c>
      <c r="G209" s="253"/>
      <c r="H209" s="256">
        <v>315</v>
      </c>
      <c r="I209" s="257"/>
      <c r="J209" s="253"/>
      <c r="K209" s="253"/>
      <c r="L209" s="258"/>
      <c r="M209" s="259"/>
      <c r="N209" s="260"/>
      <c r="O209" s="260"/>
      <c r="P209" s="260"/>
      <c r="Q209" s="260"/>
      <c r="R209" s="260"/>
      <c r="S209" s="260"/>
      <c r="T209" s="261"/>
      <c r="U209" s="12"/>
      <c r="V209" s="12"/>
      <c r="W209" s="12"/>
      <c r="X209" s="12"/>
      <c r="Y209" s="12"/>
      <c r="Z209" s="12"/>
      <c r="AA209" s="12"/>
      <c r="AB209" s="12"/>
      <c r="AC209" s="12"/>
      <c r="AD209" s="12"/>
      <c r="AE209" s="12"/>
      <c r="AT209" s="262" t="s">
        <v>213</v>
      </c>
      <c r="AU209" s="262" t="s">
        <v>80</v>
      </c>
      <c r="AV209" s="12" t="s">
        <v>95</v>
      </c>
      <c r="AW209" s="12" t="s">
        <v>29</v>
      </c>
      <c r="AX209" s="12" t="s">
        <v>72</v>
      </c>
      <c r="AY209" s="262" t="s">
        <v>203</v>
      </c>
    </row>
    <row r="210" s="12" customFormat="1">
      <c r="A210" s="12"/>
      <c r="B210" s="252"/>
      <c r="C210" s="253"/>
      <c r="D210" s="248" t="s">
        <v>213</v>
      </c>
      <c r="E210" s="254" t="s">
        <v>306</v>
      </c>
      <c r="F210" s="255" t="s">
        <v>578</v>
      </c>
      <c r="G210" s="253"/>
      <c r="H210" s="256">
        <v>504.11000000000001</v>
      </c>
      <c r="I210" s="257"/>
      <c r="J210" s="253"/>
      <c r="K210" s="253"/>
      <c r="L210" s="258"/>
      <c r="M210" s="259"/>
      <c r="N210" s="260"/>
      <c r="O210" s="260"/>
      <c r="P210" s="260"/>
      <c r="Q210" s="260"/>
      <c r="R210" s="260"/>
      <c r="S210" s="260"/>
      <c r="T210" s="261"/>
      <c r="U210" s="12"/>
      <c r="V210" s="12"/>
      <c r="W210" s="12"/>
      <c r="X210" s="12"/>
      <c r="Y210" s="12"/>
      <c r="Z210" s="12"/>
      <c r="AA210" s="12"/>
      <c r="AB210" s="12"/>
      <c r="AC210" s="12"/>
      <c r="AD210" s="12"/>
      <c r="AE210" s="12"/>
      <c r="AT210" s="262" t="s">
        <v>213</v>
      </c>
      <c r="AU210" s="262" t="s">
        <v>80</v>
      </c>
      <c r="AV210" s="12" t="s">
        <v>95</v>
      </c>
      <c r="AW210" s="12" t="s">
        <v>29</v>
      </c>
      <c r="AX210" s="12" t="s">
        <v>80</v>
      </c>
      <c r="AY210" s="262" t="s">
        <v>203</v>
      </c>
    </row>
    <row r="211" s="2" customFormat="1" ht="16.5" customHeight="1">
      <c r="A211" s="36"/>
      <c r="B211" s="37"/>
      <c r="C211" s="236" t="s">
        <v>270</v>
      </c>
      <c r="D211" s="236" t="s">
        <v>204</v>
      </c>
      <c r="E211" s="237" t="s">
        <v>464</v>
      </c>
      <c r="F211" s="238" t="s">
        <v>465</v>
      </c>
      <c r="G211" s="239" t="s">
        <v>267</v>
      </c>
      <c r="H211" s="240">
        <v>330.75</v>
      </c>
      <c r="I211" s="241"/>
      <c r="J211" s="240">
        <f>ROUND(I211*H211,2)</f>
        <v>0</v>
      </c>
      <c r="K211" s="238" t="s">
        <v>208</v>
      </c>
      <c r="L211" s="42"/>
      <c r="M211" s="242" t="s">
        <v>1</v>
      </c>
      <c r="N211" s="243" t="s">
        <v>37</v>
      </c>
      <c r="O211" s="89"/>
      <c r="P211" s="244">
        <f>O211*H211</f>
        <v>0</v>
      </c>
      <c r="Q211" s="244">
        <v>0</v>
      </c>
      <c r="R211" s="244">
        <f>Q211*H211</f>
        <v>0</v>
      </c>
      <c r="S211" s="244">
        <v>0</v>
      </c>
      <c r="T211" s="245">
        <f>S211*H211</f>
        <v>0</v>
      </c>
      <c r="U211" s="36"/>
      <c r="V211" s="36"/>
      <c r="W211" s="36"/>
      <c r="X211" s="36"/>
      <c r="Y211" s="36"/>
      <c r="Z211" s="36"/>
      <c r="AA211" s="36"/>
      <c r="AB211" s="36"/>
      <c r="AC211" s="36"/>
      <c r="AD211" s="36"/>
      <c r="AE211" s="36"/>
      <c r="AR211" s="246" t="s">
        <v>209</v>
      </c>
      <c r="AT211" s="246" t="s">
        <v>204</v>
      </c>
      <c r="AU211" s="246" t="s">
        <v>80</v>
      </c>
      <c r="AY211" s="15" t="s">
        <v>203</v>
      </c>
      <c r="BE211" s="247">
        <f>IF(N211="základní",J211,0)</f>
        <v>0</v>
      </c>
      <c r="BF211" s="247">
        <f>IF(N211="snížená",J211,0)</f>
        <v>0</v>
      </c>
      <c r="BG211" s="247">
        <f>IF(N211="zákl. přenesená",J211,0)</f>
        <v>0</v>
      </c>
      <c r="BH211" s="247">
        <f>IF(N211="sníž. přenesená",J211,0)</f>
        <v>0</v>
      </c>
      <c r="BI211" s="247">
        <f>IF(N211="nulová",J211,0)</f>
        <v>0</v>
      </c>
      <c r="BJ211" s="15" t="s">
        <v>80</v>
      </c>
      <c r="BK211" s="247">
        <f>ROUND(I211*H211,2)</f>
        <v>0</v>
      </c>
      <c r="BL211" s="15" t="s">
        <v>209</v>
      </c>
      <c r="BM211" s="246" t="s">
        <v>579</v>
      </c>
    </row>
    <row r="212" s="2" customFormat="1">
      <c r="A212" s="36"/>
      <c r="B212" s="37"/>
      <c r="C212" s="38"/>
      <c r="D212" s="248" t="s">
        <v>211</v>
      </c>
      <c r="E212" s="38"/>
      <c r="F212" s="249" t="s">
        <v>454</v>
      </c>
      <c r="G212" s="38"/>
      <c r="H212" s="38"/>
      <c r="I212" s="152"/>
      <c r="J212" s="38"/>
      <c r="K212" s="38"/>
      <c r="L212" s="42"/>
      <c r="M212" s="250"/>
      <c r="N212" s="251"/>
      <c r="O212" s="89"/>
      <c r="P212" s="89"/>
      <c r="Q212" s="89"/>
      <c r="R212" s="89"/>
      <c r="S212" s="89"/>
      <c r="T212" s="90"/>
      <c r="U212" s="36"/>
      <c r="V212" s="36"/>
      <c r="W212" s="36"/>
      <c r="X212" s="36"/>
      <c r="Y212" s="36"/>
      <c r="Z212" s="36"/>
      <c r="AA212" s="36"/>
      <c r="AB212" s="36"/>
      <c r="AC212" s="36"/>
      <c r="AD212" s="36"/>
      <c r="AE212" s="36"/>
      <c r="AT212" s="15" t="s">
        <v>211</v>
      </c>
      <c r="AU212" s="15" t="s">
        <v>80</v>
      </c>
    </row>
    <row r="213" s="12" customFormat="1">
      <c r="A213" s="12"/>
      <c r="B213" s="252"/>
      <c r="C213" s="253"/>
      <c r="D213" s="248" t="s">
        <v>213</v>
      </c>
      <c r="E213" s="254" t="s">
        <v>480</v>
      </c>
      <c r="F213" s="255" t="s">
        <v>580</v>
      </c>
      <c r="G213" s="253"/>
      <c r="H213" s="256">
        <v>330.75</v>
      </c>
      <c r="I213" s="257"/>
      <c r="J213" s="253"/>
      <c r="K213" s="253"/>
      <c r="L213" s="258"/>
      <c r="M213" s="259"/>
      <c r="N213" s="260"/>
      <c r="O213" s="260"/>
      <c r="P213" s="260"/>
      <c r="Q213" s="260"/>
      <c r="R213" s="260"/>
      <c r="S213" s="260"/>
      <c r="T213" s="261"/>
      <c r="U213" s="12"/>
      <c r="V213" s="12"/>
      <c r="W213" s="12"/>
      <c r="X213" s="12"/>
      <c r="Y213" s="12"/>
      <c r="Z213" s="12"/>
      <c r="AA213" s="12"/>
      <c r="AB213" s="12"/>
      <c r="AC213" s="12"/>
      <c r="AD213" s="12"/>
      <c r="AE213" s="12"/>
      <c r="AT213" s="262" t="s">
        <v>213</v>
      </c>
      <c r="AU213" s="262" t="s">
        <v>80</v>
      </c>
      <c r="AV213" s="12" t="s">
        <v>95</v>
      </c>
      <c r="AW213" s="12" t="s">
        <v>29</v>
      </c>
      <c r="AX213" s="12" t="s">
        <v>80</v>
      </c>
      <c r="AY213" s="262" t="s">
        <v>203</v>
      </c>
    </row>
    <row r="214" s="11" customFormat="1" ht="25.92" customHeight="1">
      <c r="A214" s="11"/>
      <c r="B214" s="222"/>
      <c r="C214" s="223"/>
      <c r="D214" s="224" t="s">
        <v>71</v>
      </c>
      <c r="E214" s="225" t="s">
        <v>355</v>
      </c>
      <c r="F214" s="225" t="s">
        <v>581</v>
      </c>
      <c r="G214" s="223"/>
      <c r="H214" s="223"/>
      <c r="I214" s="226"/>
      <c r="J214" s="227">
        <f>BK214</f>
        <v>0</v>
      </c>
      <c r="K214" s="223"/>
      <c r="L214" s="228"/>
      <c r="M214" s="229"/>
      <c r="N214" s="230"/>
      <c r="O214" s="230"/>
      <c r="P214" s="231">
        <f>SUM(P215:P217)</f>
        <v>0</v>
      </c>
      <c r="Q214" s="230"/>
      <c r="R214" s="231">
        <f>SUM(R215:R217)</f>
        <v>0</v>
      </c>
      <c r="S214" s="230"/>
      <c r="T214" s="232">
        <f>SUM(T215:T217)</f>
        <v>0</v>
      </c>
      <c r="U214" s="11"/>
      <c r="V214" s="11"/>
      <c r="W214" s="11"/>
      <c r="X214" s="11"/>
      <c r="Y214" s="11"/>
      <c r="Z214" s="11"/>
      <c r="AA214" s="11"/>
      <c r="AB214" s="11"/>
      <c r="AC214" s="11"/>
      <c r="AD214" s="11"/>
      <c r="AE214" s="11"/>
      <c r="AR214" s="233" t="s">
        <v>80</v>
      </c>
      <c r="AT214" s="234" t="s">
        <v>71</v>
      </c>
      <c r="AU214" s="234" t="s">
        <v>72</v>
      </c>
      <c r="AY214" s="233" t="s">
        <v>203</v>
      </c>
      <c r="BK214" s="235">
        <f>SUM(BK215:BK217)</f>
        <v>0</v>
      </c>
    </row>
    <row r="215" s="2" customFormat="1" ht="16.5" customHeight="1">
      <c r="A215" s="36"/>
      <c r="B215" s="37"/>
      <c r="C215" s="236" t="s">
        <v>475</v>
      </c>
      <c r="D215" s="236" t="s">
        <v>204</v>
      </c>
      <c r="E215" s="237" t="s">
        <v>582</v>
      </c>
      <c r="F215" s="238" t="s">
        <v>583</v>
      </c>
      <c r="G215" s="239" t="s">
        <v>311</v>
      </c>
      <c r="H215" s="240">
        <v>5.3499999999999996</v>
      </c>
      <c r="I215" s="241"/>
      <c r="J215" s="240">
        <f>ROUND(I215*H215,2)</f>
        <v>0</v>
      </c>
      <c r="K215" s="238" t="s">
        <v>208</v>
      </c>
      <c r="L215" s="42"/>
      <c r="M215" s="242" t="s">
        <v>1</v>
      </c>
      <c r="N215" s="243" t="s">
        <v>37</v>
      </c>
      <c r="O215" s="89"/>
      <c r="P215" s="244">
        <f>O215*H215</f>
        <v>0</v>
      </c>
      <c r="Q215" s="244">
        <v>0</v>
      </c>
      <c r="R215" s="244">
        <f>Q215*H215</f>
        <v>0</v>
      </c>
      <c r="S215" s="244">
        <v>0</v>
      </c>
      <c r="T215" s="245">
        <f>S215*H215</f>
        <v>0</v>
      </c>
      <c r="U215" s="36"/>
      <c r="V215" s="36"/>
      <c r="W215" s="36"/>
      <c r="X215" s="36"/>
      <c r="Y215" s="36"/>
      <c r="Z215" s="36"/>
      <c r="AA215" s="36"/>
      <c r="AB215" s="36"/>
      <c r="AC215" s="36"/>
      <c r="AD215" s="36"/>
      <c r="AE215" s="36"/>
      <c r="AR215" s="246" t="s">
        <v>209</v>
      </c>
      <c r="AT215" s="246" t="s">
        <v>204</v>
      </c>
      <c r="AU215" s="246" t="s">
        <v>80</v>
      </c>
      <c r="AY215" s="15" t="s">
        <v>203</v>
      </c>
      <c r="BE215" s="247">
        <f>IF(N215="základní",J215,0)</f>
        <v>0</v>
      </c>
      <c r="BF215" s="247">
        <f>IF(N215="snížená",J215,0)</f>
        <v>0</v>
      </c>
      <c r="BG215" s="247">
        <f>IF(N215="zákl. přenesená",J215,0)</f>
        <v>0</v>
      </c>
      <c r="BH215" s="247">
        <f>IF(N215="sníž. přenesená",J215,0)</f>
        <v>0</v>
      </c>
      <c r="BI215" s="247">
        <f>IF(N215="nulová",J215,0)</f>
        <v>0</v>
      </c>
      <c r="BJ215" s="15" t="s">
        <v>80</v>
      </c>
      <c r="BK215" s="247">
        <f>ROUND(I215*H215,2)</f>
        <v>0</v>
      </c>
      <c r="BL215" s="15" t="s">
        <v>209</v>
      </c>
      <c r="BM215" s="246" t="s">
        <v>584</v>
      </c>
    </row>
    <row r="216" s="2" customFormat="1">
      <c r="A216" s="36"/>
      <c r="B216" s="37"/>
      <c r="C216" s="38"/>
      <c r="D216" s="248" t="s">
        <v>211</v>
      </c>
      <c r="E216" s="38"/>
      <c r="F216" s="249" t="s">
        <v>546</v>
      </c>
      <c r="G216" s="38"/>
      <c r="H216" s="38"/>
      <c r="I216" s="152"/>
      <c r="J216" s="38"/>
      <c r="K216" s="38"/>
      <c r="L216" s="42"/>
      <c r="M216" s="250"/>
      <c r="N216" s="251"/>
      <c r="O216" s="89"/>
      <c r="P216" s="89"/>
      <c r="Q216" s="89"/>
      <c r="R216" s="89"/>
      <c r="S216" s="89"/>
      <c r="T216" s="90"/>
      <c r="U216" s="36"/>
      <c r="V216" s="36"/>
      <c r="W216" s="36"/>
      <c r="X216" s="36"/>
      <c r="Y216" s="36"/>
      <c r="Z216" s="36"/>
      <c r="AA216" s="36"/>
      <c r="AB216" s="36"/>
      <c r="AC216" s="36"/>
      <c r="AD216" s="36"/>
      <c r="AE216" s="36"/>
      <c r="AT216" s="15" t="s">
        <v>211</v>
      </c>
      <c r="AU216" s="15" t="s">
        <v>80</v>
      </c>
    </row>
    <row r="217" s="12" customFormat="1">
      <c r="A217" s="12"/>
      <c r="B217" s="252"/>
      <c r="C217" s="253"/>
      <c r="D217" s="248" t="s">
        <v>213</v>
      </c>
      <c r="E217" s="254" t="s">
        <v>585</v>
      </c>
      <c r="F217" s="255" t="s">
        <v>586</v>
      </c>
      <c r="G217" s="253"/>
      <c r="H217" s="256">
        <v>5.3499999999999996</v>
      </c>
      <c r="I217" s="257"/>
      <c r="J217" s="253"/>
      <c r="K217" s="253"/>
      <c r="L217" s="258"/>
      <c r="M217" s="259"/>
      <c r="N217" s="260"/>
      <c r="O217" s="260"/>
      <c r="P217" s="260"/>
      <c r="Q217" s="260"/>
      <c r="R217" s="260"/>
      <c r="S217" s="260"/>
      <c r="T217" s="261"/>
      <c r="U217" s="12"/>
      <c r="V217" s="12"/>
      <c r="W217" s="12"/>
      <c r="X217" s="12"/>
      <c r="Y217" s="12"/>
      <c r="Z217" s="12"/>
      <c r="AA217" s="12"/>
      <c r="AB217" s="12"/>
      <c r="AC217" s="12"/>
      <c r="AD217" s="12"/>
      <c r="AE217" s="12"/>
      <c r="AT217" s="262" t="s">
        <v>213</v>
      </c>
      <c r="AU217" s="262" t="s">
        <v>80</v>
      </c>
      <c r="AV217" s="12" t="s">
        <v>95</v>
      </c>
      <c r="AW217" s="12" t="s">
        <v>29</v>
      </c>
      <c r="AX217" s="12" t="s">
        <v>80</v>
      </c>
      <c r="AY217" s="262" t="s">
        <v>203</v>
      </c>
    </row>
    <row r="218" s="11" customFormat="1" ht="25.92" customHeight="1">
      <c r="A218" s="11"/>
      <c r="B218" s="222"/>
      <c r="C218" s="223"/>
      <c r="D218" s="224" t="s">
        <v>71</v>
      </c>
      <c r="E218" s="225" t="s">
        <v>275</v>
      </c>
      <c r="F218" s="225" t="s">
        <v>276</v>
      </c>
      <c r="G218" s="223"/>
      <c r="H218" s="223"/>
      <c r="I218" s="226"/>
      <c r="J218" s="227">
        <f>BK218</f>
        <v>0</v>
      </c>
      <c r="K218" s="223"/>
      <c r="L218" s="228"/>
      <c r="M218" s="229"/>
      <c r="N218" s="230"/>
      <c r="O218" s="230"/>
      <c r="P218" s="231">
        <f>SUM(P219:P233)</f>
        <v>0</v>
      </c>
      <c r="Q218" s="230"/>
      <c r="R218" s="231">
        <f>SUM(R219:R233)</f>
        <v>0</v>
      </c>
      <c r="S218" s="230"/>
      <c r="T218" s="232">
        <f>SUM(T219:T233)</f>
        <v>0</v>
      </c>
      <c r="U218" s="11"/>
      <c r="V218" s="11"/>
      <c r="W218" s="11"/>
      <c r="X218" s="11"/>
      <c r="Y218" s="11"/>
      <c r="Z218" s="11"/>
      <c r="AA218" s="11"/>
      <c r="AB218" s="11"/>
      <c r="AC218" s="11"/>
      <c r="AD218" s="11"/>
      <c r="AE218" s="11"/>
      <c r="AR218" s="233" t="s">
        <v>80</v>
      </c>
      <c r="AT218" s="234" t="s">
        <v>71</v>
      </c>
      <c r="AU218" s="234" t="s">
        <v>72</v>
      </c>
      <c r="AY218" s="233" t="s">
        <v>203</v>
      </c>
      <c r="BK218" s="235">
        <f>SUM(BK219:BK233)</f>
        <v>0</v>
      </c>
    </row>
    <row r="219" s="2" customFormat="1" ht="16.5" customHeight="1">
      <c r="A219" s="36"/>
      <c r="B219" s="37"/>
      <c r="C219" s="236" t="s">
        <v>587</v>
      </c>
      <c r="D219" s="236" t="s">
        <v>204</v>
      </c>
      <c r="E219" s="237" t="s">
        <v>469</v>
      </c>
      <c r="F219" s="238" t="s">
        <v>470</v>
      </c>
      <c r="G219" s="239" t="s">
        <v>325</v>
      </c>
      <c r="H219" s="240">
        <v>96.150000000000006</v>
      </c>
      <c r="I219" s="241"/>
      <c r="J219" s="240">
        <f>ROUND(I219*H219,2)</f>
        <v>0</v>
      </c>
      <c r="K219" s="238" t="s">
        <v>208</v>
      </c>
      <c r="L219" s="42"/>
      <c r="M219" s="242" t="s">
        <v>1</v>
      </c>
      <c r="N219" s="243" t="s">
        <v>37</v>
      </c>
      <c r="O219" s="89"/>
      <c r="P219" s="244">
        <f>O219*H219</f>
        <v>0</v>
      </c>
      <c r="Q219" s="244">
        <v>0</v>
      </c>
      <c r="R219" s="244">
        <f>Q219*H219</f>
        <v>0</v>
      </c>
      <c r="S219" s="244">
        <v>0</v>
      </c>
      <c r="T219" s="245">
        <f>S219*H219</f>
        <v>0</v>
      </c>
      <c r="U219" s="36"/>
      <c r="V219" s="36"/>
      <c r="W219" s="36"/>
      <c r="X219" s="36"/>
      <c r="Y219" s="36"/>
      <c r="Z219" s="36"/>
      <c r="AA219" s="36"/>
      <c r="AB219" s="36"/>
      <c r="AC219" s="36"/>
      <c r="AD219" s="36"/>
      <c r="AE219" s="36"/>
      <c r="AR219" s="246" t="s">
        <v>209</v>
      </c>
      <c r="AT219" s="246" t="s">
        <v>204</v>
      </c>
      <c r="AU219" s="246" t="s">
        <v>80</v>
      </c>
      <c r="AY219" s="15" t="s">
        <v>203</v>
      </c>
      <c r="BE219" s="247">
        <f>IF(N219="základní",J219,0)</f>
        <v>0</v>
      </c>
      <c r="BF219" s="247">
        <f>IF(N219="snížená",J219,0)</f>
        <v>0</v>
      </c>
      <c r="BG219" s="247">
        <f>IF(N219="zákl. přenesená",J219,0)</f>
        <v>0</v>
      </c>
      <c r="BH219" s="247">
        <f>IF(N219="sníž. přenesená",J219,0)</f>
        <v>0</v>
      </c>
      <c r="BI219" s="247">
        <f>IF(N219="nulová",J219,0)</f>
        <v>0</v>
      </c>
      <c r="BJ219" s="15" t="s">
        <v>80</v>
      </c>
      <c r="BK219" s="247">
        <f>ROUND(I219*H219,2)</f>
        <v>0</v>
      </c>
      <c r="BL219" s="15" t="s">
        <v>209</v>
      </c>
      <c r="BM219" s="246" t="s">
        <v>588</v>
      </c>
    </row>
    <row r="220" s="2" customFormat="1">
      <c r="A220" s="36"/>
      <c r="B220" s="37"/>
      <c r="C220" s="38"/>
      <c r="D220" s="248" t="s">
        <v>211</v>
      </c>
      <c r="E220" s="38"/>
      <c r="F220" s="249" t="s">
        <v>472</v>
      </c>
      <c r="G220" s="38"/>
      <c r="H220" s="38"/>
      <c r="I220" s="152"/>
      <c r="J220" s="38"/>
      <c r="K220" s="38"/>
      <c r="L220" s="42"/>
      <c r="M220" s="250"/>
      <c r="N220" s="251"/>
      <c r="O220" s="89"/>
      <c r="P220" s="89"/>
      <c r="Q220" s="89"/>
      <c r="R220" s="89"/>
      <c r="S220" s="89"/>
      <c r="T220" s="90"/>
      <c r="U220" s="36"/>
      <c r="V220" s="36"/>
      <c r="W220" s="36"/>
      <c r="X220" s="36"/>
      <c r="Y220" s="36"/>
      <c r="Z220" s="36"/>
      <c r="AA220" s="36"/>
      <c r="AB220" s="36"/>
      <c r="AC220" s="36"/>
      <c r="AD220" s="36"/>
      <c r="AE220" s="36"/>
      <c r="AT220" s="15" t="s">
        <v>211</v>
      </c>
      <c r="AU220" s="15" t="s">
        <v>80</v>
      </c>
    </row>
    <row r="221" s="12" customFormat="1">
      <c r="A221" s="12"/>
      <c r="B221" s="252"/>
      <c r="C221" s="253"/>
      <c r="D221" s="248" t="s">
        <v>213</v>
      </c>
      <c r="E221" s="254" t="s">
        <v>300</v>
      </c>
      <c r="F221" s="255" t="s">
        <v>589</v>
      </c>
      <c r="G221" s="253"/>
      <c r="H221" s="256">
        <v>96.150000000000006</v>
      </c>
      <c r="I221" s="257"/>
      <c r="J221" s="253"/>
      <c r="K221" s="253"/>
      <c r="L221" s="258"/>
      <c r="M221" s="259"/>
      <c r="N221" s="260"/>
      <c r="O221" s="260"/>
      <c r="P221" s="260"/>
      <c r="Q221" s="260"/>
      <c r="R221" s="260"/>
      <c r="S221" s="260"/>
      <c r="T221" s="261"/>
      <c r="U221" s="12"/>
      <c r="V221" s="12"/>
      <c r="W221" s="12"/>
      <c r="X221" s="12"/>
      <c r="Y221" s="12"/>
      <c r="Z221" s="12"/>
      <c r="AA221" s="12"/>
      <c r="AB221" s="12"/>
      <c r="AC221" s="12"/>
      <c r="AD221" s="12"/>
      <c r="AE221" s="12"/>
      <c r="AT221" s="262" t="s">
        <v>213</v>
      </c>
      <c r="AU221" s="262" t="s">
        <v>80</v>
      </c>
      <c r="AV221" s="12" t="s">
        <v>95</v>
      </c>
      <c r="AW221" s="12" t="s">
        <v>29</v>
      </c>
      <c r="AX221" s="12" t="s">
        <v>80</v>
      </c>
      <c r="AY221" s="262" t="s">
        <v>203</v>
      </c>
    </row>
    <row r="222" s="2" customFormat="1" ht="16.5" customHeight="1">
      <c r="A222" s="36"/>
      <c r="B222" s="37"/>
      <c r="C222" s="236" t="s">
        <v>590</v>
      </c>
      <c r="D222" s="236" t="s">
        <v>204</v>
      </c>
      <c r="E222" s="237" t="s">
        <v>591</v>
      </c>
      <c r="F222" s="238" t="s">
        <v>592</v>
      </c>
      <c r="G222" s="239" t="s">
        <v>325</v>
      </c>
      <c r="H222" s="240">
        <v>28.300000000000001</v>
      </c>
      <c r="I222" s="241"/>
      <c r="J222" s="240">
        <f>ROUND(I222*H222,2)</f>
        <v>0</v>
      </c>
      <c r="K222" s="238" t="s">
        <v>208</v>
      </c>
      <c r="L222" s="42"/>
      <c r="M222" s="242" t="s">
        <v>1</v>
      </c>
      <c r="N222" s="243" t="s">
        <v>37</v>
      </c>
      <c r="O222" s="89"/>
      <c r="P222" s="244">
        <f>O222*H222</f>
        <v>0</v>
      </c>
      <c r="Q222" s="244">
        <v>0</v>
      </c>
      <c r="R222" s="244">
        <f>Q222*H222</f>
        <v>0</v>
      </c>
      <c r="S222" s="244">
        <v>0</v>
      </c>
      <c r="T222" s="245">
        <f>S222*H222</f>
        <v>0</v>
      </c>
      <c r="U222" s="36"/>
      <c r="V222" s="36"/>
      <c r="W222" s="36"/>
      <c r="X222" s="36"/>
      <c r="Y222" s="36"/>
      <c r="Z222" s="36"/>
      <c r="AA222" s="36"/>
      <c r="AB222" s="36"/>
      <c r="AC222" s="36"/>
      <c r="AD222" s="36"/>
      <c r="AE222" s="36"/>
      <c r="AR222" s="246" t="s">
        <v>209</v>
      </c>
      <c r="AT222" s="246" t="s">
        <v>204</v>
      </c>
      <c r="AU222" s="246" t="s">
        <v>80</v>
      </c>
      <c r="AY222" s="15" t="s">
        <v>203</v>
      </c>
      <c r="BE222" s="247">
        <f>IF(N222="základní",J222,0)</f>
        <v>0</v>
      </c>
      <c r="BF222" s="247">
        <f>IF(N222="snížená",J222,0)</f>
        <v>0</v>
      </c>
      <c r="BG222" s="247">
        <f>IF(N222="zákl. přenesená",J222,0)</f>
        <v>0</v>
      </c>
      <c r="BH222" s="247">
        <f>IF(N222="sníž. přenesená",J222,0)</f>
        <v>0</v>
      </c>
      <c r="BI222" s="247">
        <f>IF(N222="nulová",J222,0)</f>
        <v>0</v>
      </c>
      <c r="BJ222" s="15" t="s">
        <v>80</v>
      </c>
      <c r="BK222" s="247">
        <f>ROUND(I222*H222,2)</f>
        <v>0</v>
      </c>
      <c r="BL222" s="15" t="s">
        <v>209</v>
      </c>
      <c r="BM222" s="246" t="s">
        <v>593</v>
      </c>
    </row>
    <row r="223" s="2" customFormat="1">
      <c r="A223" s="36"/>
      <c r="B223" s="37"/>
      <c r="C223" s="38"/>
      <c r="D223" s="248" t="s">
        <v>211</v>
      </c>
      <c r="E223" s="38"/>
      <c r="F223" s="249" t="s">
        <v>594</v>
      </c>
      <c r="G223" s="38"/>
      <c r="H223" s="38"/>
      <c r="I223" s="152"/>
      <c r="J223" s="38"/>
      <c r="K223" s="38"/>
      <c r="L223" s="42"/>
      <c r="M223" s="250"/>
      <c r="N223" s="251"/>
      <c r="O223" s="89"/>
      <c r="P223" s="89"/>
      <c r="Q223" s="89"/>
      <c r="R223" s="89"/>
      <c r="S223" s="89"/>
      <c r="T223" s="90"/>
      <c r="U223" s="36"/>
      <c r="V223" s="36"/>
      <c r="W223" s="36"/>
      <c r="X223" s="36"/>
      <c r="Y223" s="36"/>
      <c r="Z223" s="36"/>
      <c r="AA223" s="36"/>
      <c r="AB223" s="36"/>
      <c r="AC223" s="36"/>
      <c r="AD223" s="36"/>
      <c r="AE223" s="36"/>
      <c r="AT223" s="15" t="s">
        <v>211</v>
      </c>
      <c r="AU223" s="15" t="s">
        <v>80</v>
      </c>
    </row>
    <row r="224" s="12" customFormat="1">
      <c r="A224" s="12"/>
      <c r="B224" s="252"/>
      <c r="C224" s="253"/>
      <c r="D224" s="248" t="s">
        <v>213</v>
      </c>
      <c r="E224" s="254" t="s">
        <v>461</v>
      </c>
      <c r="F224" s="255" t="s">
        <v>595</v>
      </c>
      <c r="G224" s="253"/>
      <c r="H224" s="256">
        <v>28.300000000000001</v>
      </c>
      <c r="I224" s="257"/>
      <c r="J224" s="253"/>
      <c r="K224" s="253"/>
      <c r="L224" s="258"/>
      <c r="M224" s="259"/>
      <c r="N224" s="260"/>
      <c r="O224" s="260"/>
      <c r="P224" s="260"/>
      <c r="Q224" s="260"/>
      <c r="R224" s="260"/>
      <c r="S224" s="260"/>
      <c r="T224" s="261"/>
      <c r="U224" s="12"/>
      <c r="V224" s="12"/>
      <c r="W224" s="12"/>
      <c r="X224" s="12"/>
      <c r="Y224" s="12"/>
      <c r="Z224" s="12"/>
      <c r="AA224" s="12"/>
      <c r="AB224" s="12"/>
      <c r="AC224" s="12"/>
      <c r="AD224" s="12"/>
      <c r="AE224" s="12"/>
      <c r="AT224" s="262" t="s">
        <v>213</v>
      </c>
      <c r="AU224" s="262" t="s">
        <v>80</v>
      </c>
      <c r="AV224" s="12" t="s">
        <v>95</v>
      </c>
      <c r="AW224" s="12" t="s">
        <v>29</v>
      </c>
      <c r="AX224" s="12" t="s">
        <v>80</v>
      </c>
      <c r="AY224" s="262" t="s">
        <v>203</v>
      </c>
    </row>
    <row r="225" s="2" customFormat="1" ht="16.5" customHeight="1">
      <c r="A225" s="36"/>
      <c r="B225" s="37"/>
      <c r="C225" s="236" t="s">
        <v>596</v>
      </c>
      <c r="D225" s="236" t="s">
        <v>204</v>
      </c>
      <c r="E225" s="237" t="s">
        <v>476</v>
      </c>
      <c r="F225" s="238" t="s">
        <v>477</v>
      </c>
      <c r="G225" s="239" t="s">
        <v>325</v>
      </c>
      <c r="H225" s="240">
        <v>77.150000000000006</v>
      </c>
      <c r="I225" s="241"/>
      <c r="J225" s="240">
        <f>ROUND(I225*H225,2)</f>
        <v>0</v>
      </c>
      <c r="K225" s="238" t="s">
        <v>208</v>
      </c>
      <c r="L225" s="42"/>
      <c r="M225" s="242" t="s">
        <v>1</v>
      </c>
      <c r="N225" s="243" t="s">
        <v>37</v>
      </c>
      <c r="O225" s="89"/>
      <c r="P225" s="244">
        <f>O225*H225</f>
        <v>0</v>
      </c>
      <c r="Q225" s="244">
        <v>0</v>
      </c>
      <c r="R225" s="244">
        <f>Q225*H225</f>
        <v>0</v>
      </c>
      <c r="S225" s="244">
        <v>0</v>
      </c>
      <c r="T225" s="245">
        <f>S225*H225</f>
        <v>0</v>
      </c>
      <c r="U225" s="36"/>
      <c r="V225" s="36"/>
      <c r="W225" s="36"/>
      <c r="X225" s="36"/>
      <c r="Y225" s="36"/>
      <c r="Z225" s="36"/>
      <c r="AA225" s="36"/>
      <c r="AB225" s="36"/>
      <c r="AC225" s="36"/>
      <c r="AD225" s="36"/>
      <c r="AE225" s="36"/>
      <c r="AR225" s="246" t="s">
        <v>209</v>
      </c>
      <c r="AT225" s="246" t="s">
        <v>204</v>
      </c>
      <c r="AU225" s="246" t="s">
        <v>80</v>
      </c>
      <c r="AY225" s="15" t="s">
        <v>203</v>
      </c>
      <c r="BE225" s="247">
        <f>IF(N225="základní",J225,0)</f>
        <v>0</v>
      </c>
      <c r="BF225" s="247">
        <f>IF(N225="snížená",J225,0)</f>
        <v>0</v>
      </c>
      <c r="BG225" s="247">
        <f>IF(N225="zákl. přenesená",J225,0)</f>
        <v>0</v>
      </c>
      <c r="BH225" s="247">
        <f>IF(N225="sníž. přenesená",J225,0)</f>
        <v>0</v>
      </c>
      <c r="BI225" s="247">
        <f>IF(N225="nulová",J225,0)</f>
        <v>0</v>
      </c>
      <c r="BJ225" s="15" t="s">
        <v>80</v>
      </c>
      <c r="BK225" s="247">
        <f>ROUND(I225*H225,2)</f>
        <v>0</v>
      </c>
      <c r="BL225" s="15" t="s">
        <v>209</v>
      </c>
      <c r="BM225" s="246" t="s">
        <v>597</v>
      </c>
    </row>
    <row r="226" s="2" customFormat="1">
      <c r="A226" s="36"/>
      <c r="B226" s="37"/>
      <c r="C226" s="38"/>
      <c r="D226" s="248" t="s">
        <v>211</v>
      </c>
      <c r="E226" s="38"/>
      <c r="F226" s="249" t="s">
        <v>479</v>
      </c>
      <c r="G226" s="38"/>
      <c r="H226" s="38"/>
      <c r="I226" s="152"/>
      <c r="J226" s="38"/>
      <c r="K226" s="38"/>
      <c r="L226" s="42"/>
      <c r="M226" s="250"/>
      <c r="N226" s="251"/>
      <c r="O226" s="89"/>
      <c r="P226" s="89"/>
      <c r="Q226" s="89"/>
      <c r="R226" s="89"/>
      <c r="S226" s="89"/>
      <c r="T226" s="90"/>
      <c r="U226" s="36"/>
      <c r="V226" s="36"/>
      <c r="W226" s="36"/>
      <c r="X226" s="36"/>
      <c r="Y226" s="36"/>
      <c r="Z226" s="36"/>
      <c r="AA226" s="36"/>
      <c r="AB226" s="36"/>
      <c r="AC226" s="36"/>
      <c r="AD226" s="36"/>
      <c r="AE226" s="36"/>
      <c r="AT226" s="15" t="s">
        <v>211</v>
      </c>
      <c r="AU226" s="15" t="s">
        <v>80</v>
      </c>
    </row>
    <row r="227" s="12" customFormat="1">
      <c r="A227" s="12"/>
      <c r="B227" s="252"/>
      <c r="C227" s="253"/>
      <c r="D227" s="248" t="s">
        <v>213</v>
      </c>
      <c r="E227" s="254" t="s">
        <v>467</v>
      </c>
      <c r="F227" s="255" t="s">
        <v>598</v>
      </c>
      <c r="G227" s="253"/>
      <c r="H227" s="256">
        <v>77.150000000000006</v>
      </c>
      <c r="I227" s="257"/>
      <c r="J227" s="253"/>
      <c r="K227" s="253"/>
      <c r="L227" s="258"/>
      <c r="M227" s="259"/>
      <c r="N227" s="260"/>
      <c r="O227" s="260"/>
      <c r="P227" s="260"/>
      <c r="Q227" s="260"/>
      <c r="R227" s="260"/>
      <c r="S227" s="260"/>
      <c r="T227" s="261"/>
      <c r="U227" s="12"/>
      <c r="V227" s="12"/>
      <c r="W227" s="12"/>
      <c r="X227" s="12"/>
      <c r="Y227" s="12"/>
      <c r="Z227" s="12"/>
      <c r="AA227" s="12"/>
      <c r="AB227" s="12"/>
      <c r="AC227" s="12"/>
      <c r="AD227" s="12"/>
      <c r="AE227" s="12"/>
      <c r="AT227" s="262" t="s">
        <v>213</v>
      </c>
      <c r="AU227" s="262" t="s">
        <v>80</v>
      </c>
      <c r="AV227" s="12" t="s">
        <v>95</v>
      </c>
      <c r="AW227" s="12" t="s">
        <v>29</v>
      </c>
      <c r="AX227" s="12" t="s">
        <v>80</v>
      </c>
      <c r="AY227" s="262" t="s">
        <v>203</v>
      </c>
    </row>
    <row r="228" s="2" customFormat="1" ht="16.5" customHeight="1">
      <c r="A228" s="36"/>
      <c r="B228" s="37"/>
      <c r="C228" s="236" t="s">
        <v>599</v>
      </c>
      <c r="D228" s="236" t="s">
        <v>204</v>
      </c>
      <c r="E228" s="237" t="s">
        <v>600</v>
      </c>
      <c r="F228" s="238" t="s">
        <v>601</v>
      </c>
      <c r="G228" s="239" t="s">
        <v>325</v>
      </c>
      <c r="H228" s="240">
        <v>4</v>
      </c>
      <c r="I228" s="241"/>
      <c r="J228" s="240">
        <f>ROUND(I228*H228,2)</f>
        <v>0</v>
      </c>
      <c r="K228" s="238" t="s">
        <v>208</v>
      </c>
      <c r="L228" s="42"/>
      <c r="M228" s="242" t="s">
        <v>1</v>
      </c>
      <c r="N228" s="243" t="s">
        <v>37</v>
      </c>
      <c r="O228" s="89"/>
      <c r="P228" s="244">
        <f>O228*H228</f>
        <v>0</v>
      </c>
      <c r="Q228" s="244">
        <v>0</v>
      </c>
      <c r="R228" s="244">
        <f>Q228*H228</f>
        <v>0</v>
      </c>
      <c r="S228" s="244">
        <v>0</v>
      </c>
      <c r="T228" s="245">
        <f>S228*H228</f>
        <v>0</v>
      </c>
      <c r="U228" s="36"/>
      <c r="V228" s="36"/>
      <c r="W228" s="36"/>
      <c r="X228" s="36"/>
      <c r="Y228" s="36"/>
      <c r="Z228" s="36"/>
      <c r="AA228" s="36"/>
      <c r="AB228" s="36"/>
      <c r="AC228" s="36"/>
      <c r="AD228" s="36"/>
      <c r="AE228" s="36"/>
      <c r="AR228" s="246" t="s">
        <v>209</v>
      </c>
      <c r="AT228" s="246" t="s">
        <v>204</v>
      </c>
      <c r="AU228" s="246" t="s">
        <v>80</v>
      </c>
      <c r="AY228" s="15" t="s">
        <v>203</v>
      </c>
      <c r="BE228" s="247">
        <f>IF(N228="základní",J228,0)</f>
        <v>0</v>
      </c>
      <c r="BF228" s="247">
        <f>IF(N228="snížená",J228,0)</f>
        <v>0</v>
      </c>
      <c r="BG228" s="247">
        <f>IF(N228="zákl. přenesená",J228,0)</f>
        <v>0</v>
      </c>
      <c r="BH228" s="247">
        <f>IF(N228="sníž. přenesená",J228,0)</f>
        <v>0</v>
      </c>
      <c r="BI228" s="247">
        <f>IF(N228="nulová",J228,0)</f>
        <v>0</v>
      </c>
      <c r="BJ228" s="15" t="s">
        <v>80</v>
      </c>
      <c r="BK228" s="247">
        <f>ROUND(I228*H228,2)</f>
        <v>0</v>
      </c>
      <c r="BL228" s="15" t="s">
        <v>209</v>
      </c>
      <c r="BM228" s="246" t="s">
        <v>602</v>
      </c>
    </row>
    <row r="229" s="2" customFormat="1">
      <c r="A229" s="36"/>
      <c r="B229" s="37"/>
      <c r="C229" s="38"/>
      <c r="D229" s="248" t="s">
        <v>211</v>
      </c>
      <c r="E229" s="38"/>
      <c r="F229" s="249" t="s">
        <v>603</v>
      </c>
      <c r="G229" s="38"/>
      <c r="H229" s="38"/>
      <c r="I229" s="152"/>
      <c r="J229" s="38"/>
      <c r="K229" s="38"/>
      <c r="L229" s="42"/>
      <c r="M229" s="250"/>
      <c r="N229" s="251"/>
      <c r="O229" s="89"/>
      <c r="P229" s="89"/>
      <c r="Q229" s="89"/>
      <c r="R229" s="89"/>
      <c r="S229" s="89"/>
      <c r="T229" s="90"/>
      <c r="U229" s="36"/>
      <c r="V229" s="36"/>
      <c r="W229" s="36"/>
      <c r="X229" s="36"/>
      <c r="Y229" s="36"/>
      <c r="Z229" s="36"/>
      <c r="AA229" s="36"/>
      <c r="AB229" s="36"/>
      <c r="AC229" s="36"/>
      <c r="AD229" s="36"/>
      <c r="AE229" s="36"/>
      <c r="AT229" s="15" t="s">
        <v>211</v>
      </c>
      <c r="AU229" s="15" t="s">
        <v>80</v>
      </c>
    </row>
    <row r="230" s="12" customFormat="1">
      <c r="A230" s="12"/>
      <c r="B230" s="252"/>
      <c r="C230" s="253"/>
      <c r="D230" s="248" t="s">
        <v>213</v>
      </c>
      <c r="E230" s="254" t="s">
        <v>430</v>
      </c>
      <c r="F230" s="255" t="s">
        <v>209</v>
      </c>
      <c r="G230" s="253"/>
      <c r="H230" s="256">
        <v>4</v>
      </c>
      <c r="I230" s="257"/>
      <c r="J230" s="253"/>
      <c r="K230" s="253"/>
      <c r="L230" s="258"/>
      <c r="M230" s="259"/>
      <c r="N230" s="260"/>
      <c r="O230" s="260"/>
      <c r="P230" s="260"/>
      <c r="Q230" s="260"/>
      <c r="R230" s="260"/>
      <c r="S230" s="260"/>
      <c r="T230" s="261"/>
      <c r="U230" s="12"/>
      <c r="V230" s="12"/>
      <c r="W230" s="12"/>
      <c r="X230" s="12"/>
      <c r="Y230" s="12"/>
      <c r="Z230" s="12"/>
      <c r="AA230" s="12"/>
      <c r="AB230" s="12"/>
      <c r="AC230" s="12"/>
      <c r="AD230" s="12"/>
      <c r="AE230" s="12"/>
      <c r="AT230" s="262" t="s">
        <v>213</v>
      </c>
      <c r="AU230" s="262" t="s">
        <v>80</v>
      </c>
      <c r="AV230" s="12" t="s">
        <v>95</v>
      </c>
      <c r="AW230" s="12" t="s">
        <v>29</v>
      </c>
      <c r="AX230" s="12" t="s">
        <v>80</v>
      </c>
      <c r="AY230" s="262" t="s">
        <v>203</v>
      </c>
    </row>
    <row r="231" s="2" customFormat="1" ht="16.5" customHeight="1">
      <c r="A231" s="36"/>
      <c r="B231" s="37"/>
      <c r="C231" s="236" t="s">
        <v>604</v>
      </c>
      <c r="D231" s="236" t="s">
        <v>204</v>
      </c>
      <c r="E231" s="237" t="s">
        <v>605</v>
      </c>
      <c r="F231" s="238" t="s">
        <v>606</v>
      </c>
      <c r="G231" s="239" t="s">
        <v>325</v>
      </c>
      <c r="H231" s="240">
        <v>29.800000000000001</v>
      </c>
      <c r="I231" s="241"/>
      <c r="J231" s="240">
        <f>ROUND(I231*H231,2)</f>
        <v>0</v>
      </c>
      <c r="K231" s="238" t="s">
        <v>208</v>
      </c>
      <c r="L231" s="42"/>
      <c r="M231" s="242" t="s">
        <v>1</v>
      </c>
      <c r="N231" s="243" t="s">
        <v>37</v>
      </c>
      <c r="O231" s="89"/>
      <c r="P231" s="244">
        <f>O231*H231</f>
        <v>0</v>
      </c>
      <c r="Q231" s="244">
        <v>0</v>
      </c>
      <c r="R231" s="244">
        <f>Q231*H231</f>
        <v>0</v>
      </c>
      <c r="S231" s="244">
        <v>0</v>
      </c>
      <c r="T231" s="245">
        <f>S231*H231</f>
        <v>0</v>
      </c>
      <c r="U231" s="36"/>
      <c r="V231" s="36"/>
      <c r="W231" s="36"/>
      <c r="X231" s="36"/>
      <c r="Y231" s="36"/>
      <c r="Z231" s="36"/>
      <c r="AA231" s="36"/>
      <c r="AB231" s="36"/>
      <c r="AC231" s="36"/>
      <c r="AD231" s="36"/>
      <c r="AE231" s="36"/>
      <c r="AR231" s="246" t="s">
        <v>209</v>
      </c>
      <c r="AT231" s="246" t="s">
        <v>204</v>
      </c>
      <c r="AU231" s="246" t="s">
        <v>80</v>
      </c>
      <c r="AY231" s="15" t="s">
        <v>203</v>
      </c>
      <c r="BE231" s="247">
        <f>IF(N231="základní",J231,0)</f>
        <v>0</v>
      </c>
      <c r="BF231" s="247">
        <f>IF(N231="snížená",J231,0)</f>
        <v>0</v>
      </c>
      <c r="BG231" s="247">
        <f>IF(N231="zákl. přenesená",J231,0)</f>
        <v>0</v>
      </c>
      <c r="BH231" s="247">
        <f>IF(N231="sníž. přenesená",J231,0)</f>
        <v>0</v>
      </c>
      <c r="BI231" s="247">
        <f>IF(N231="nulová",J231,0)</f>
        <v>0</v>
      </c>
      <c r="BJ231" s="15" t="s">
        <v>80</v>
      </c>
      <c r="BK231" s="247">
        <f>ROUND(I231*H231,2)</f>
        <v>0</v>
      </c>
      <c r="BL231" s="15" t="s">
        <v>209</v>
      </c>
      <c r="BM231" s="246" t="s">
        <v>607</v>
      </c>
    </row>
    <row r="232" s="2" customFormat="1">
      <c r="A232" s="36"/>
      <c r="B232" s="37"/>
      <c r="C232" s="38"/>
      <c r="D232" s="248" t="s">
        <v>211</v>
      </c>
      <c r="E232" s="38"/>
      <c r="F232" s="249" t="s">
        <v>608</v>
      </c>
      <c r="G232" s="38"/>
      <c r="H232" s="38"/>
      <c r="I232" s="152"/>
      <c r="J232" s="38"/>
      <c r="K232" s="38"/>
      <c r="L232" s="42"/>
      <c r="M232" s="250"/>
      <c r="N232" s="251"/>
      <c r="O232" s="89"/>
      <c r="P232" s="89"/>
      <c r="Q232" s="89"/>
      <c r="R232" s="89"/>
      <c r="S232" s="89"/>
      <c r="T232" s="90"/>
      <c r="U232" s="36"/>
      <c r="V232" s="36"/>
      <c r="W232" s="36"/>
      <c r="X232" s="36"/>
      <c r="Y232" s="36"/>
      <c r="Z232" s="36"/>
      <c r="AA232" s="36"/>
      <c r="AB232" s="36"/>
      <c r="AC232" s="36"/>
      <c r="AD232" s="36"/>
      <c r="AE232" s="36"/>
      <c r="AT232" s="15" t="s">
        <v>211</v>
      </c>
      <c r="AU232" s="15" t="s">
        <v>80</v>
      </c>
    </row>
    <row r="233" s="12" customFormat="1">
      <c r="A233" s="12"/>
      <c r="B233" s="252"/>
      <c r="C233" s="253"/>
      <c r="D233" s="248" t="s">
        <v>213</v>
      </c>
      <c r="E233" s="254" t="s">
        <v>297</v>
      </c>
      <c r="F233" s="255" t="s">
        <v>609</v>
      </c>
      <c r="G233" s="253"/>
      <c r="H233" s="256">
        <v>29.800000000000001</v>
      </c>
      <c r="I233" s="257"/>
      <c r="J233" s="253"/>
      <c r="K233" s="253"/>
      <c r="L233" s="258"/>
      <c r="M233" s="263"/>
      <c r="N233" s="264"/>
      <c r="O233" s="264"/>
      <c r="P233" s="264"/>
      <c r="Q233" s="264"/>
      <c r="R233" s="264"/>
      <c r="S233" s="264"/>
      <c r="T233" s="265"/>
      <c r="U233" s="12"/>
      <c r="V233" s="12"/>
      <c r="W233" s="12"/>
      <c r="X233" s="12"/>
      <c r="Y233" s="12"/>
      <c r="Z233" s="12"/>
      <c r="AA233" s="12"/>
      <c r="AB233" s="12"/>
      <c r="AC233" s="12"/>
      <c r="AD233" s="12"/>
      <c r="AE233" s="12"/>
      <c r="AT233" s="262" t="s">
        <v>213</v>
      </c>
      <c r="AU233" s="262" t="s">
        <v>80</v>
      </c>
      <c r="AV233" s="12" t="s">
        <v>95</v>
      </c>
      <c r="AW233" s="12" t="s">
        <v>29</v>
      </c>
      <c r="AX233" s="12" t="s">
        <v>80</v>
      </c>
      <c r="AY233" s="262" t="s">
        <v>203</v>
      </c>
    </row>
    <row r="234" s="2" customFormat="1" ht="6.96" customHeight="1">
      <c r="A234" s="36"/>
      <c r="B234" s="64"/>
      <c r="C234" s="65"/>
      <c r="D234" s="65"/>
      <c r="E234" s="65"/>
      <c r="F234" s="65"/>
      <c r="G234" s="65"/>
      <c r="H234" s="65"/>
      <c r="I234" s="193"/>
      <c r="J234" s="65"/>
      <c r="K234" s="65"/>
      <c r="L234" s="42"/>
      <c r="M234" s="36"/>
      <c r="O234" s="36"/>
      <c r="P234" s="36"/>
      <c r="Q234" s="36"/>
      <c r="R234" s="36"/>
      <c r="S234" s="36"/>
      <c r="T234" s="36"/>
      <c r="U234" s="36"/>
      <c r="V234" s="36"/>
      <c r="W234" s="36"/>
      <c r="X234" s="36"/>
      <c r="Y234" s="36"/>
      <c r="Z234" s="36"/>
      <c r="AA234" s="36"/>
      <c r="AB234" s="36"/>
      <c r="AC234" s="36"/>
      <c r="AD234" s="36"/>
      <c r="AE234" s="36"/>
    </row>
  </sheetData>
  <sheetProtection sheet="1" autoFilter="0" formatColumns="0" formatRows="0" objects="1" scenarios="1" spinCount="100000" saltValue="VJWoKS/Exdm5wZ6iui/UIpm/uA+cPWgTUoH8aawMyTNDhgtDPvkZbchz/FulxMEccWc76UGh629qhZVdaXzGwg==" hashValue="JUFtxOO2IGCSqyGLZh3xdMVzDRIUa8KU5NrjsO74E/P+3OlcQllM4vsPRsA2PNuL8wSvpCKe+CG09PXpulVVLg==" algorithmName="SHA-512" password="CC35"/>
  <autoFilter ref="C125:K233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4:H114"/>
    <mergeCell ref="E116:H116"/>
    <mergeCell ref="E118:H118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style="1" customWidth="1"/>
    <col min="2" max="2" width="1.67" style="1" customWidth="1"/>
    <col min="3" max="3" width="4.17" style="1" customWidth="1"/>
    <col min="4" max="4" width="4.33" style="1" customWidth="1"/>
    <col min="5" max="5" width="17.17" style="1" customWidth="1"/>
    <col min="6" max="6" width="100.83" style="1" customWidth="1"/>
    <col min="7" max="7" width="7" style="1" customWidth="1"/>
    <col min="8" max="8" width="11.5" style="1" customWidth="1"/>
    <col min="9" max="9" width="20.17" style="144" customWidth="1"/>
    <col min="10" max="10" width="20.17" style="1" customWidth="1"/>
    <col min="11" max="11" width="20.17" style="1" customWidth="1"/>
    <col min="12" max="12" width="9.33" style="1" customWidth="1"/>
    <col min="13" max="13" width="10.83" style="1" hidden="1" customWidth="1"/>
    <col min="14" max="14" width="9.33" style="1" hidden="1"/>
    <col min="15" max="15" width="14.17" style="1" hidden="1" customWidth="1"/>
    <col min="16" max="16" width="14.17" style="1" hidden="1" customWidth="1"/>
    <col min="17" max="17" width="14.17" style="1" hidden="1" customWidth="1"/>
    <col min="18" max="18" width="14.17" style="1" hidden="1" customWidth="1"/>
    <col min="19" max="19" width="14.17" style="1" hidden="1" customWidth="1"/>
    <col min="20" max="20" width="14.17" style="1" hidden="1" customWidth="1"/>
    <col min="21" max="21" width="16.33" style="1" hidden="1" customWidth="1"/>
    <col min="22" max="22" width="12.33" style="1" customWidth="1"/>
    <col min="23" max="23" width="16.33" style="1" customWidth="1"/>
    <col min="24" max="24" width="12.33" style="1" customWidth="1"/>
    <col min="25" max="25" width="15" style="1" customWidth="1"/>
    <col min="26" max="26" width="11" style="1" customWidth="1"/>
    <col min="27" max="27" width="15" style="1" customWidth="1"/>
    <col min="28" max="28" width="16.33" style="1" customWidth="1"/>
    <col min="29" max="29" width="11" style="1" customWidth="1"/>
    <col min="30" max="30" width="15" style="1" customWidth="1"/>
    <col min="31" max="31" width="16.33" style="1" customWidth="1"/>
    <col min="44" max="44" width="9.33" style="1" hidden="1"/>
    <col min="45" max="45" width="9.33" style="1" hidden="1"/>
    <col min="46" max="46" width="9.33" style="1" hidden="1"/>
    <col min="47" max="47" width="9.33" style="1" hidden="1"/>
    <col min="48" max="48" width="9.33" style="1" hidden="1"/>
    <col min="49" max="49" width="9.33" style="1" hidden="1"/>
    <col min="50" max="50" width="9.33" style="1" hidden="1"/>
    <col min="51" max="51" width="9.33" style="1" hidden="1"/>
    <col min="52" max="52" width="9.33" style="1" hidden="1"/>
    <col min="53" max="53" width="9.33" style="1" hidden="1"/>
    <col min="54" max="54" width="9.33" style="1" hidden="1"/>
    <col min="55" max="55" width="9.33" style="1" hidden="1"/>
    <col min="56" max="56" width="9.33" style="1" hidden="1"/>
    <col min="57" max="57" width="9.33" style="1" hidden="1"/>
    <col min="58" max="58" width="9.33" style="1" hidden="1"/>
    <col min="59" max="59" width="9.33" style="1" hidden="1"/>
    <col min="60" max="60" width="9.33" style="1" hidden="1"/>
    <col min="61" max="61" width="9.33" style="1" hidden="1"/>
    <col min="62" max="62" width="9.33" style="1" hidden="1"/>
    <col min="63" max="63" width="9.33" style="1" hidden="1"/>
    <col min="64" max="64" width="9.33" style="1" hidden="1"/>
    <col min="65" max="65" width="9.33" style="1" hidden="1"/>
  </cols>
  <sheetData>
    <row r="2" s="1" customFormat="1" ht="36.96" customHeight="1">
      <c r="I2" s="144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102</v>
      </c>
      <c r="AZ2" s="266" t="s">
        <v>610</v>
      </c>
      <c r="BA2" s="266" t="s">
        <v>610</v>
      </c>
      <c r="BB2" s="266" t="s">
        <v>1</v>
      </c>
      <c r="BC2" s="266" t="s">
        <v>611</v>
      </c>
      <c r="BD2" s="266" t="s">
        <v>95</v>
      </c>
    </row>
    <row r="3" s="1" customFormat="1" ht="6.96" customHeight="1">
      <c r="B3" s="145"/>
      <c r="C3" s="146"/>
      <c r="D3" s="146"/>
      <c r="E3" s="146"/>
      <c r="F3" s="146"/>
      <c r="G3" s="146"/>
      <c r="H3" s="146"/>
      <c r="I3" s="147"/>
      <c r="J3" s="146"/>
      <c r="K3" s="146"/>
      <c r="L3" s="18"/>
      <c r="AT3" s="15" t="s">
        <v>82</v>
      </c>
      <c r="AZ3" s="266" t="s">
        <v>328</v>
      </c>
      <c r="BA3" s="266" t="s">
        <v>328</v>
      </c>
      <c r="BB3" s="266" t="s">
        <v>1</v>
      </c>
      <c r="BC3" s="266" t="s">
        <v>612</v>
      </c>
      <c r="BD3" s="266" t="s">
        <v>95</v>
      </c>
    </row>
    <row r="4" s="1" customFormat="1" ht="24.96" customHeight="1">
      <c r="B4" s="18"/>
      <c r="D4" s="148" t="s">
        <v>177</v>
      </c>
      <c r="I4" s="144"/>
      <c r="L4" s="18"/>
      <c r="M4" s="149" t="s">
        <v>10</v>
      </c>
      <c r="AT4" s="15" t="s">
        <v>4</v>
      </c>
      <c r="AZ4" s="266" t="s">
        <v>613</v>
      </c>
      <c r="BA4" s="266" t="s">
        <v>613</v>
      </c>
      <c r="BB4" s="266" t="s">
        <v>1</v>
      </c>
      <c r="BC4" s="266" t="s">
        <v>614</v>
      </c>
      <c r="BD4" s="266" t="s">
        <v>95</v>
      </c>
    </row>
    <row r="5" s="1" customFormat="1" ht="6.96" customHeight="1">
      <c r="B5" s="18"/>
      <c r="I5" s="144"/>
      <c r="L5" s="18"/>
      <c r="AZ5" s="266" t="s">
        <v>333</v>
      </c>
      <c r="BA5" s="266" t="s">
        <v>333</v>
      </c>
      <c r="BB5" s="266" t="s">
        <v>1</v>
      </c>
      <c r="BC5" s="266" t="s">
        <v>612</v>
      </c>
      <c r="BD5" s="266" t="s">
        <v>95</v>
      </c>
    </row>
    <row r="6" s="1" customFormat="1" ht="12" customHeight="1">
      <c r="B6" s="18"/>
      <c r="D6" s="150" t="s">
        <v>15</v>
      </c>
      <c r="I6" s="144"/>
      <c r="L6" s="18"/>
      <c r="AZ6" s="266" t="s">
        <v>615</v>
      </c>
      <c r="BA6" s="266" t="s">
        <v>615</v>
      </c>
      <c r="BB6" s="266" t="s">
        <v>1</v>
      </c>
      <c r="BC6" s="266" t="s">
        <v>614</v>
      </c>
      <c r="BD6" s="266" t="s">
        <v>95</v>
      </c>
    </row>
    <row r="7" s="1" customFormat="1" ht="16.5" customHeight="1">
      <c r="B7" s="18"/>
      <c r="E7" s="151" t="str">
        <f>'Rekapitulace stavby'!K6</f>
        <v>,,Úprava projektové dokumentace na stavbu Modernizace silnice II/298 Býšť - hranice kraje, km 9,700</v>
      </c>
      <c r="F7" s="150"/>
      <c r="G7" s="150"/>
      <c r="H7" s="150"/>
      <c r="I7" s="144"/>
      <c r="L7" s="18"/>
      <c r="AZ7" s="266" t="s">
        <v>616</v>
      </c>
      <c r="BA7" s="266" t="s">
        <v>616</v>
      </c>
      <c r="BB7" s="266" t="s">
        <v>1</v>
      </c>
      <c r="BC7" s="266" t="s">
        <v>617</v>
      </c>
      <c r="BD7" s="266" t="s">
        <v>95</v>
      </c>
    </row>
    <row r="8" s="1" customFormat="1" ht="12" customHeight="1">
      <c r="B8" s="18"/>
      <c r="D8" s="150" t="s">
        <v>178</v>
      </c>
      <c r="I8" s="144"/>
      <c r="L8" s="18"/>
      <c r="AZ8" s="266" t="s">
        <v>618</v>
      </c>
      <c r="BA8" s="266" t="s">
        <v>618</v>
      </c>
      <c r="BB8" s="266" t="s">
        <v>1</v>
      </c>
      <c r="BC8" s="266" t="s">
        <v>619</v>
      </c>
      <c r="BD8" s="266" t="s">
        <v>95</v>
      </c>
    </row>
    <row r="9" s="2" customFormat="1" ht="16.5" customHeight="1">
      <c r="A9" s="36"/>
      <c r="B9" s="42"/>
      <c r="C9" s="36"/>
      <c r="D9" s="36"/>
      <c r="E9" s="151" t="s">
        <v>299</v>
      </c>
      <c r="F9" s="36"/>
      <c r="G9" s="36"/>
      <c r="H9" s="36"/>
      <c r="I9" s="152"/>
      <c r="J9" s="36"/>
      <c r="K9" s="36"/>
      <c r="L9" s="61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  <c r="AZ9" s="266" t="s">
        <v>620</v>
      </c>
      <c r="BA9" s="266" t="s">
        <v>620</v>
      </c>
      <c r="BB9" s="266" t="s">
        <v>1</v>
      </c>
      <c r="BC9" s="266" t="s">
        <v>621</v>
      </c>
      <c r="BD9" s="266" t="s">
        <v>95</v>
      </c>
    </row>
    <row r="10" s="2" customFormat="1" ht="12" customHeight="1">
      <c r="A10" s="36"/>
      <c r="B10" s="42"/>
      <c r="C10" s="36"/>
      <c r="D10" s="150" t="s">
        <v>302</v>
      </c>
      <c r="E10" s="36"/>
      <c r="F10" s="36"/>
      <c r="G10" s="36"/>
      <c r="H10" s="36"/>
      <c r="I10" s="152"/>
      <c r="J10" s="36"/>
      <c r="K10" s="36"/>
      <c r="L10" s="61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  <c r="AZ10" s="266" t="s">
        <v>622</v>
      </c>
      <c r="BA10" s="266" t="s">
        <v>622</v>
      </c>
      <c r="BB10" s="266" t="s">
        <v>1</v>
      </c>
      <c r="BC10" s="266" t="s">
        <v>623</v>
      </c>
      <c r="BD10" s="266" t="s">
        <v>95</v>
      </c>
    </row>
    <row r="11" s="2" customFormat="1" ht="16.5" customHeight="1">
      <c r="A11" s="36"/>
      <c r="B11" s="42"/>
      <c r="C11" s="36"/>
      <c r="D11" s="36"/>
      <c r="E11" s="153" t="s">
        <v>624</v>
      </c>
      <c r="F11" s="36"/>
      <c r="G11" s="36"/>
      <c r="H11" s="36"/>
      <c r="I11" s="152"/>
      <c r="J11" s="36"/>
      <c r="K11" s="36"/>
      <c r="L11" s="61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>
      <c r="A12" s="36"/>
      <c r="B12" s="42"/>
      <c r="C12" s="36"/>
      <c r="D12" s="36"/>
      <c r="E12" s="36"/>
      <c r="F12" s="36"/>
      <c r="G12" s="36"/>
      <c r="H12" s="36"/>
      <c r="I12" s="152"/>
      <c r="J12" s="36"/>
      <c r="K12" s="36"/>
      <c r="L12" s="61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2" customHeight="1">
      <c r="A13" s="36"/>
      <c r="B13" s="42"/>
      <c r="C13" s="36"/>
      <c r="D13" s="150" t="s">
        <v>17</v>
      </c>
      <c r="E13" s="36"/>
      <c r="F13" s="139" t="s">
        <v>1</v>
      </c>
      <c r="G13" s="36"/>
      <c r="H13" s="36"/>
      <c r="I13" s="154" t="s">
        <v>18</v>
      </c>
      <c r="J13" s="139" t="s">
        <v>1</v>
      </c>
      <c r="K13" s="36"/>
      <c r="L13" s="61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50" t="s">
        <v>19</v>
      </c>
      <c r="E14" s="36"/>
      <c r="F14" s="139" t="s">
        <v>20</v>
      </c>
      <c r="G14" s="36"/>
      <c r="H14" s="36"/>
      <c r="I14" s="154" t="s">
        <v>21</v>
      </c>
      <c r="J14" s="155" t="str">
        <f>'Rekapitulace stavby'!AN8</f>
        <v>7. 11. 2019</v>
      </c>
      <c r="K14" s="36"/>
      <c r="L14" s="61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21.84" customHeight="1">
      <c r="A15" s="36"/>
      <c r="B15" s="42"/>
      <c r="C15" s="36"/>
      <c r="D15" s="156" t="s">
        <v>180</v>
      </c>
      <c r="E15" s="36"/>
      <c r="F15" s="157" t="s">
        <v>181</v>
      </c>
      <c r="G15" s="36"/>
      <c r="H15" s="36"/>
      <c r="I15" s="158" t="s">
        <v>182</v>
      </c>
      <c r="J15" s="157" t="s">
        <v>183</v>
      </c>
      <c r="K15" s="36"/>
      <c r="L15" s="61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12" customHeight="1">
      <c r="A16" s="36"/>
      <c r="B16" s="42"/>
      <c r="C16" s="36"/>
      <c r="D16" s="150" t="s">
        <v>23</v>
      </c>
      <c r="E16" s="36"/>
      <c r="F16" s="36"/>
      <c r="G16" s="36"/>
      <c r="H16" s="36"/>
      <c r="I16" s="154" t="s">
        <v>24</v>
      </c>
      <c r="J16" s="139" t="str">
        <f>IF('Rekapitulace stavby'!AN10="","",'Rekapitulace stavby'!AN10)</f>
        <v/>
      </c>
      <c r="K16" s="36"/>
      <c r="L16" s="61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8" customHeight="1">
      <c r="A17" s="36"/>
      <c r="B17" s="42"/>
      <c r="C17" s="36"/>
      <c r="D17" s="36"/>
      <c r="E17" s="139" t="str">
        <f>IF('Rekapitulace stavby'!E11="","",'Rekapitulace stavby'!E11)</f>
        <v xml:space="preserve"> </v>
      </c>
      <c r="F17" s="36"/>
      <c r="G17" s="36"/>
      <c r="H17" s="36"/>
      <c r="I17" s="154" t="s">
        <v>25</v>
      </c>
      <c r="J17" s="139" t="str">
        <f>IF('Rekapitulace stavby'!AN11="","",'Rekapitulace stavby'!AN11)</f>
        <v/>
      </c>
      <c r="K17" s="36"/>
      <c r="L17" s="61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6.96" customHeight="1">
      <c r="A18" s="36"/>
      <c r="B18" s="42"/>
      <c r="C18" s="36"/>
      <c r="D18" s="36"/>
      <c r="E18" s="36"/>
      <c r="F18" s="36"/>
      <c r="G18" s="36"/>
      <c r="H18" s="36"/>
      <c r="I18" s="152"/>
      <c r="J18" s="36"/>
      <c r="K18" s="36"/>
      <c r="L18" s="61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12" customHeight="1">
      <c r="A19" s="36"/>
      <c r="B19" s="42"/>
      <c r="C19" s="36"/>
      <c r="D19" s="150" t="s">
        <v>26</v>
      </c>
      <c r="E19" s="36"/>
      <c r="F19" s="36"/>
      <c r="G19" s="36"/>
      <c r="H19" s="36"/>
      <c r="I19" s="154" t="s">
        <v>24</v>
      </c>
      <c r="J19" s="31" t="str">
        <f>'Rekapitulace stavby'!AN13</f>
        <v>Vyplň údaj</v>
      </c>
      <c r="K19" s="36"/>
      <c r="L19" s="61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8" customHeight="1">
      <c r="A20" s="36"/>
      <c r="B20" s="42"/>
      <c r="C20" s="36"/>
      <c r="D20" s="36"/>
      <c r="E20" s="31" t="str">
        <f>'Rekapitulace stavby'!E14</f>
        <v>Vyplň údaj</v>
      </c>
      <c r="F20" s="139"/>
      <c r="G20" s="139"/>
      <c r="H20" s="139"/>
      <c r="I20" s="154" t="s">
        <v>25</v>
      </c>
      <c r="J20" s="31" t="str">
        <f>'Rekapitulace stavby'!AN14</f>
        <v>Vyplň údaj</v>
      </c>
      <c r="K20" s="36"/>
      <c r="L20" s="61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6.96" customHeight="1">
      <c r="A21" s="36"/>
      <c r="B21" s="42"/>
      <c r="C21" s="36"/>
      <c r="D21" s="36"/>
      <c r="E21" s="36"/>
      <c r="F21" s="36"/>
      <c r="G21" s="36"/>
      <c r="H21" s="36"/>
      <c r="I21" s="152"/>
      <c r="J21" s="36"/>
      <c r="K21" s="36"/>
      <c r="L21" s="61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12" customHeight="1">
      <c r="A22" s="36"/>
      <c r="B22" s="42"/>
      <c r="C22" s="36"/>
      <c r="D22" s="150" t="s">
        <v>28</v>
      </c>
      <c r="E22" s="36"/>
      <c r="F22" s="36"/>
      <c r="G22" s="36"/>
      <c r="H22" s="36"/>
      <c r="I22" s="154" t="s">
        <v>24</v>
      </c>
      <c r="J22" s="139" t="str">
        <f>IF('Rekapitulace stavby'!AN16="","",'Rekapitulace stavby'!AN16)</f>
        <v/>
      </c>
      <c r="K22" s="36"/>
      <c r="L22" s="61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8" customHeight="1">
      <c r="A23" s="36"/>
      <c r="B23" s="42"/>
      <c r="C23" s="36"/>
      <c r="D23" s="36"/>
      <c r="E23" s="139" t="str">
        <f>IF('Rekapitulace stavby'!E17="","",'Rekapitulace stavby'!E17)</f>
        <v xml:space="preserve"> </v>
      </c>
      <c r="F23" s="36"/>
      <c r="G23" s="36"/>
      <c r="H23" s="36"/>
      <c r="I23" s="154" t="s">
        <v>25</v>
      </c>
      <c r="J23" s="139" t="str">
        <f>IF('Rekapitulace stavby'!AN17="","",'Rekapitulace stavby'!AN17)</f>
        <v/>
      </c>
      <c r="K23" s="36"/>
      <c r="L23" s="61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6.96" customHeight="1">
      <c r="A24" s="36"/>
      <c r="B24" s="42"/>
      <c r="C24" s="36"/>
      <c r="D24" s="36"/>
      <c r="E24" s="36"/>
      <c r="F24" s="36"/>
      <c r="G24" s="36"/>
      <c r="H24" s="36"/>
      <c r="I24" s="152"/>
      <c r="J24" s="36"/>
      <c r="K24" s="36"/>
      <c r="L24" s="61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12" customHeight="1">
      <c r="A25" s="36"/>
      <c r="B25" s="42"/>
      <c r="C25" s="36"/>
      <c r="D25" s="150" t="s">
        <v>30</v>
      </c>
      <c r="E25" s="36"/>
      <c r="F25" s="36"/>
      <c r="G25" s="36"/>
      <c r="H25" s="36"/>
      <c r="I25" s="154" t="s">
        <v>24</v>
      </c>
      <c r="J25" s="139" t="str">
        <f>IF('Rekapitulace stavby'!AN19="","",'Rekapitulace stavby'!AN19)</f>
        <v/>
      </c>
      <c r="K25" s="36"/>
      <c r="L25" s="61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8" customHeight="1">
      <c r="A26" s="36"/>
      <c r="B26" s="42"/>
      <c r="C26" s="36"/>
      <c r="D26" s="36"/>
      <c r="E26" s="139" t="str">
        <f>IF('Rekapitulace stavby'!E20="","",'Rekapitulace stavby'!E20)</f>
        <v xml:space="preserve"> </v>
      </c>
      <c r="F26" s="36"/>
      <c r="G26" s="36"/>
      <c r="H26" s="36"/>
      <c r="I26" s="154" t="s">
        <v>25</v>
      </c>
      <c r="J26" s="139" t="str">
        <f>IF('Rekapitulace stavby'!AN20="","",'Rekapitulace stavby'!AN20)</f>
        <v/>
      </c>
      <c r="K26" s="36"/>
      <c r="L26" s="61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2" customFormat="1" ht="6.96" customHeight="1">
      <c r="A27" s="36"/>
      <c r="B27" s="42"/>
      <c r="C27" s="36"/>
      <c r="D27" s="36"/>
      <c r="E27" s="36"/>
      <c r="F27" s="36"/>
      <c r="G27" s="36"/>
      <c r="H27" s="36"/>
      <c r="I27" s="152"/>
      <c r="J27" s="36"/>
      <c r="K27" s="36"/>
      <c r="L27" s="61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s="2" customFormat="1" ht="12" customHeight="1">
      <c r="A28" s="36"/>
      <c r="B28" s="42"/>
      <c r="C28" s="36"/>
      <c r="D28" s="150" t="s">
        <v>31</v>
      </c>
      <c r="E28" s="36"/>
      <c r="F28" s="36"/>
      <c r="G28" s="36"/>
      <c r="H28" s="36"/>
      <c r="I28" s="152"/>
      <c r="J28" s="36"/>
      <c r="K28" s="36"/>
      <c r="L28" s="61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8" customFormat="1" ht="16.5" customHeight="1">
      <c r="A29" s="159"/>
      <c r="B29" s="160"/>
      <c r="C29" s="159"/>
      <c r="D29" s="159"/>
      <c r="E29" s="161" t="s">
        <v>1</v>
      </c>
      <c r="F29" s="161"/>
      <c r="G29" s="161"/>
      <c r="H29" s="161"/>
      <c r="I29" s="162"/>
      <c r="J29" s="159"/>
      <c r="K29" s="159"/>
      <c r="L29" s="163"/>
      <c r="S29" s="159"/>
      <c r="T29" s="159"/>
      <c r="U29" s="159"/>
      <c r="V29" s="159"/>
      <c r="W29" s="159"/>
      <c r="X29" s="159"/>
      <c r="Y29" s="159"/>
      <c r="Z29" s="159"/>
      <c r="AA29" s="159"/>
      <c r="AB29" s="159"/>
      <c r="AC29" s="159"/>
      <c r="AD29" s="159"/>
      <c r="AE29" s="159"/>
    </row>
    <row r="30" s="2" customFormat="1" ht="6.96" customHeight="1">
      <c r="A30" s="36"/>
      <c r="B30" s="42"/>
      <c r="C30" s="36"/>
      <c r="D30" s="36"/>
      <c r="E30" s="36"/>
      <c r="F30" s="36"/>
      <c r="G30" s="36"/>
      <c r="H30" s="36"/>
      <c r="I30" s="152"/>
      <c r="J30" s="36"/>
      <c r="K30" s="36"/>
      <c r="L30" s="61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64"/>
      <c r="E31" s="164"/>
      <c r="F31" s="164"/>
      <c r="G31" s="164"/>
      <c r="H31" s="164"/>
      <c r="I31" s="165"/>
      <c r="J31" s="164"/>
      <c r="K31" s="164"/>
      <c r="L31" s="61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25.44" customHeight="1">
      <c r="A32" s="36"/>
      <c r="B32" s="42"/>
      <c r="C32" s="36"/>
      <c r="D32" s="166" t="s">
        <v>32</v>
      </c>
      <c r="E32" s="36"/>
      <c r="F32" s="36"/>
      <c r="G32" s="36"/>
      <c r="H32" s="36"/>
      <c r="I32" s="152"/>
      <c r="J32" s="167">
        <f>ROUND(J123, 2)</f>
        <v>0</v>
      </c>
      <c r="K32" s="36"/>
      <c r="L32" s="61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6.96" customHeight="1">
      <c r="A33" s="36"/>
      <c r="B33" s="42"/>
      <c r="C33" s="36"/>
      <c r="D33" s="164"/>
      <c r="E33" s="164"/>
      <c r="F33" s="164"/>
      <c r="G33" s="164"/>
      <c r="H33" s="164"/>
      <c r="I33" s="165"/>
      <c r="J33" s="164"/>
      <c r="K33" s="164"/>
      <c r="L33" s="61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36"/>
      <c r="F34" s="168" t="s">
        <v>34</v>
      </c>
      <c r="G34" s="36"/>
      <c r="H34" s="36"/>
      <c r="I34" s="169" t="s">
        <v>33</v>
      </c>
      <c r="J34" s="168" t="s">
        <v>35</v>
      </c>
      <c r="K34" s="36"/>
      <c r="L34" s="61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="2" customFormat="1" ht="14.4" customHeight="1">
      <c r="A35" s="36"/>
      <c r="B35" s="42"/>
      <c r="C35" s="36"/>
      <c r="D35" s="170" t="s">
        <v>36</v>
      </c>
      <c r="E35" s="150" t="s">
        <v>37</v>
      </c>
      <c r="F35" s="171">
        <f>ROUND((SUM(BE123:BE218)),  2)</f>
        <v>0</v>
      </c>
      <c r="G35" s="36"/>
      <c r="H35" s="36"/>
      <c r="I35" s="172">
        <v>0.20999999999999999</v>
      </c>
      <c r="J35" s="171">
        <f>ROUND(((SUM(BE123:BE218))*I35),  2)</f>
        <v>0</v>
      </c>
      <c r="K35" s="36"/>
      <c r="L35" s="61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="2" customFormat="1" ht="14.4" customHeight="1">
      <c r="A36" s="36"/>
      <c r="B36" s="42"/>
      <c r="C36" s="36"/>
      <c r="D36" s="36"/>
      <c r="E36" s="150" t="s">
        <v>38</v>
      </c>
      <c r="F36" s="171">
        <f>ROUND((SUM(BF123:BF218)),  2)</f>
        <v>0</v>
      </c>
      <c r="G36" s="36"/>
      <c r="H36" s="36"/>
      <c r="I36" s="172">
        <v>0.14999999999999999</v>
      </c>
      <c r="J36" s="171">
        <f>ROUND(((SUM(BF123:BF218))*I36),  2)</f>
        <v>0</v>
      </c>
      <c r="K36" s="36"/>
      <c r="L36" s="61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50" t="s">
        <v>39</v>
      </c>
      <c r="F37" s="171">
        <f>ROUND((SUM(BG123:BG218)),  2)</f>
        <v>0</v>
      </c>
      <c r="G37" s="36"/>
      <c r="H37" s="36"/>
      <c r="I37" s="172">
        <v>0.20999999999999999</v>
      </c>
      <c r="J37" s="171">
        <f>0</f>
        <v>0</v>
      </c>
      <c r="K37" s="36"/>
      <c r="L37" s="61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hidden="1" s="2" customFormat="1" ht="14.4" customHeight="1">
      <c r="A38" s="36"/>
      <c r="B38" s="42"/>
      <c r="C38" s="36"/>
      <c r="D38" s="36"/>
      <c r="E38" s="150" t="s">
        <v>40</v>
      </c>
      <c r="F38" s="171">
        <f>ROUND((SUM(BH123:BH218)),  2)</f>
        <v>0</v>
      </c>
      <c r="G38" s="36"/>
      <c r="H38" s="36"/>
      <c r="I38" s="172">
        <v>0.14999999999999999</v>
      </c>
      <c r="J38" s="171">
        <f>0</f>
        <v>0</v>
      </c>
      <c r="K38" s="36"/>
      <c r="L38" s="61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hidden="1" s="2" customFormat="1" ht="14.4" customHeight="1">
      <c r="A39" s="36"/>
      <c r="B39" s="42"/>
      <c r="C39" s="36"/>
      <c r="D39" s="36"/>
      <c r="E39" s="150" t="s">
        <v>41</v>
      </c>
      <c r="F39" s="171">
        <f>ROUND((SUM(BI123:BI218)),  2)</f>
        <v>0</v>
      </c>
      <c r="G39" s="36"/>
      <c r="H39" s="36"/>
      <c r="I39" s="172">
        <v>0</v>
      </c>
      <c r="J39" s="171">
        <f>0</f>
        <v>0</v>
      </c>
      <c r="K39" s="36"/>
      <c r="L39" s="61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6.96" customHeight="1">
      <c r="A40" s="36"/>
      <c r="B40" s="42"/>
      <c r="C40" s="36"/>
      <c r="D40" s="36"/>
      <c r="E40" s="36"/>
      <c r="F40" s="36"/>
      <c r="G40" s="36"/>
      <c r="H40" s="36"/>
      <c r="I40" s="152"/>
      <c r="J40" s="36"/>
      <c r="K40" s="36"/>
      <c r="L40" s="61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2" customFormat="1" ht="25.44" customHeight="1">
      <c r="A41" s="36"/>
      <c r="B41" s="42"/>
      <c r="C41" s="173"/>
      <c r="D41" s="174" t="s">
        <v>42</v>
      </c>
      <c r="E41" s="175"/>
      <c r="F41" s="175"/>
      <c r="G41" s="176" t="s">
        <v>43</v>
      </c>
      <c r="H41" s="177" t="s">
        <v>44</v>
      </c>
      <c r="I41" s="178"/>
      <c r="J41" s="179">
        <f>SUM(J32:J39)</f>
        <v>0</v>
      </c>
      <c r="K41" s="180"/>
      <c r="L41" s="61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s="2" customFormat="1" ht="14.4" customHeight="1">
      <c r="A42" s="36"/>
      <c r="B42" s="42"/>
      <c r="C42" s="36"/>
      <c r="D42" s="36"/>
      <c r="E42" s="36"/>
      <c r="F42" s="36"/>
      <c r="G42" s="36"/>
      <c r="H42" s="36"/>
      <c r="I42" s="152"/>
      <c r="J42" s="36"/>
      <c r="K42" s="36"/>
      <c r="L42" s="61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3" s="1" customFormat="1" ht="14.4" customHeight="1">
      <c r="B43" s="18"/>
      <c r="I43" s="144"/>
      <c r="L43" s="18"/>
    </row>
    <row r="44" s="1" customFormat="1" ht="14.4" customHeight="1">
      <c r="B44" s="18"/>
      <c r="I44" s="144"/>
      <c r="L44" s="18"/>
    </row>
    <row r="45" s="1" customFormat="1" ht="14.4" customHeight="1">
      <c r="B45" s="18"/>
      <c r="I45" s="144"/>
      <c r="L45" s="18"/>
    </row>
    <row r="46" s="1" customFormat="1" ht="14.4" customHeight="1">
      <c r="B46" s="18"/>
      <c r="I46" s="144"/>
      <c r="L46" s="18"/>
    </row>
    <row r="47" s="1" customFormat="1" ht="14.4" customHeight="1">
      <c r="B47" s="18"/>
      <c r="I47" s="144"/>
      <c r="L47" s="18"/>
    </row>
    <row r="48" s="1" customFormat="1" ht="14.4" customHeight="1">
      <c r="B48" s="18"/>
      <c r="I48" s="144"/>
      <c r="L48" s="18"/>
    </row>
    <row r="49" s="2" customFormat="1" ht="14.4" customHeight="1">
      <c r="B49" s="61"/>
      <c r="D49" s="181" t="s">
        <v>45</v>
      </c>
      <c r="E49" s="182"/>
      <c r="F49" s="182"/>
      <c r="G49" s="181" t="s">
        <v>46</v>
      </c>
      <c r="H49" s="182"/>
      <c r="I49" s="183"/>
      <c r="J49" s="182"/>
      <c r="K49" s="182"/>
      <c r="L49" s="61"/>
    </row>
    <row r="50">
      <c r="B50" s="18"/>
      <c r="L50" s="18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 s="2" customFormat="1">
      <c r="A60" s="36"/>
      <c r="B60" s="42"/>
      <c r="C60" s="36"/>
      <c r="D60" s="184" t="s">
        <v>47</v>
      </c>
      <c r="E60" s="185"/>
      <c r="F60" s="186" t="s">
        <v>48</v>
      </c>
      <c r="G60" s="184" t="s">
        <v>47</v>
      </c>
      <c r="H60" s="185"/>
      <c r="I60" s="187"/>
      <c r="J60" s="188" t="s">
        <v>48</v>
      </c>
      <c r="K60" s="185"/>
      <c r="L60" s="61"/>
      <c r="S60" s="36"/>
      <c r="T60" s="36"/>
      <c r="U60" s="36"/>
      <c r="V60" s="36"/>
      <c r="W60" s="36"/>
      <c r="X60" s="36"/>
      <c r="Y60" s="36"/>
      <c r="Z60" s="36"/>
      <c r="AA60" s="36"/>
      <c r="AB60" s="36"/>
      <c r="AC60" s="36"/>
      <c r="AD60" s="36"/>
      <c r="AE60" s="36"/>
    </row>
    <row r="61">
      <c r="B61" s="18"/>
      <c r="L61" s="18"/>
    </row>
    <row r="62">
      <c r="B62" s="18"/>
      <c r="L62" s="18"/>
    </row>
    <row r="63">
      <c r="B63" s="18"/>
      <c r="L63" s="18"/>
    </row>
    <row r="64" s="2" customFormat="1">
      <c r="A64" s="36"/>
      <c r="B64" s="42"/>
      <c r="C64" s="36"/>
      <c r="D64" s="181" t="s">
        <v>49</v>
      </c>
      <c r="E64" s="189"/>
      <c r="F64" s="189"/>
      <c r="G64" s="181" t="s">
        <v>50</v>
      </c>
      <c r="H64" s="189"/>
      <c r="I64" s="190"/>
      <c r="J64" s="189"/>
      <c r="K64" s="189"/>
      <c r="L64" s="61"/>
      <c r="S64" s="36"/>
      <c r="T64" s="36"/>
      <c r="U64" s="36"/>
      <c r="V64" s="36"/>
      <c r="W64" s="36"/>
      <c r="X64" s="36"/>
      <c r="Y64" s="36"/>
      <c r="Z64" s="36"/>
      <c r="AA64" s="36"/>
      <c r="AB64" s="36"/>
      <c r="AC64" s="36"/>
      <c r="AD64" s="36"/>
      <c r="AE64" s="36"/>
    </row>
    <row r="65">
      <c r="B65" s="18"/>
      <c r="L65" s="18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 s="2" customFormat="1">
      <c r="A75" s="36"/>
      <c r="B75" s="42"/>
      <c r="C75" s="36"/>
      <c r="D75" s="184" t="s">
        <v>47</v>
      </c>
      <c r="E75" s="185"/>
      <c r="F75" s="186" t="s">
        <v>48</v>
      </c>
      <c r="G75" s="184" t="s">
        <v>47</v>
      </c>
      <c r="H75" s="185"/>
      <c r="I75" s="187"/>
      <c r="J75" s="188" t="s">
        <v>48</v>
      </c>
      <c r="K75" s="185"/>
      <c r="L75" s="61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="2" customFormat="1" ht="14.4" customHeight="1">
      <c r="A76" s="36"/>
      <c r="B76" s="191"/>
      <c r="C76" s="192"/>
      <c r="D76" s="192"/>
      <c r="E76" s="192"/>
      <c r="F76" s="192"/>
      <c r="G76" s="192"/>
      <c r="H76" s="192"/>
      <c r="I76" s="193"/>
      <c r="J76" s="192"/>
      <c r="K76" s="192"/>
      <c r="L76" s="61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80" s="2" customFormat="1" ht="6.96" customHeight="1">
      <c r="A80" s="36"/>
      <c r="B80" s="194"/>
      <c r="C80" s="195"/>
      <c r="D80" s="195"/>
      <c r="E80" s="195"/>
      <c r="F80" s="195"/>
      <c r="G80" s="195"/>
      <c r="H80" s="195"/>
      <c r="I80" s="196"/>
      <c r="J80" s="195"/>
      <c r="K80" s="195"/>
      <c r="L80" s="61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="2" customFormat="1" ht="24.96" customHeight="1">
      <c r="A81" s="36"/>
      <c r="B81" s="37"/>
      <c r="C81" s="21" t="s">
        <v>184</v>
      </c>
      <c r="D81" s="38"/>
      <c r="E81" s="38"/>
      <c r="F81" s="38"/>
      <c r="G81" s="38"/>
      <c r="H81" s="38"/>
      <c r="I81" s="152"/>
      <c r="J81" s="38"/>
      <c r="K81" s="38"/>
      <c r="L81" s="61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6.96" customHeight="1">
      <c r="A82" s="36"/>
      <c r="B82" s="37"/>
      <c r="C82" s="38"/>
      <c r="D82" s="38"/>
      <c r="E82" s="38"/>
      <c r="F82" s="38"/>
      <c r="G82" s="38"/>
      <c r="H82" s="38"/>
      <c r="I82" s="152"/>
      <c r="J82" s="38"/>
      <c r="K82" s="38"/>
      <c r="L82" s="61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12" customHeight="1">
      <c r="A83" s="36"/>
      <c r="B83" s="37"/>
      <c r="C83" s="30" t="s">
        <v>15</v>
      </c>
      <c r="D83" s="38"/>
      <c r="E83" s="38"/>
      <c r="F83" s="38"/>
      <c r="G83" s="38"/>
      <c r="H83" s="38"/>
      <c r="I83" s="152"/>
      <c r="J83" s="38"/>
      <c r="K83" s="38"/>
      <c r="L83" s="61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6.5" customHeight="1">
      <c r="A84" s="36"/>
      <c r="B84" s="37"/>
      <c r="C84" s="38"/>
      <c r="D84" s="38"/>
      <c r="E84" s="197" t="str">
        <f>E7</f>
        <v>,,Úprava projektové dokumentace na stavbu Modernizace silnice II/298 Býšť - hranice kraje, km 9,700</v>
      </c>
      <c r="F84" s="30"/>
      <c r="G84" s="30"/>
      <c r="H84" s="30"/>
      <c r="I84" s="152"/>
      <c r="J84" s="38"/>
      <c r="K84" s="38"/>
      <c r="L84" s="61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1" customFormat="1" ht="12" customHeight="1">
      <c r="B85" s="19"/>
      <c r="C85" s="30" t="s">
        <v>178</v>
      </c>
      <c r="D85" s="20"/>
      <c r="E85" s="20"/>
      <c r="F85" s="20"/>
      <c r="G85" s="20"/>
      <c r="H85" s="20"/>
      <c r="I85" s="144"/>
      <c r="J85" s="20"/>
      <c r="K85" s="20"/>
      <c r="L85" s="18"/>
    </row>
    <row r="86" s="2" customFormat="1" ht="16.5" customHeight="1">
      <c r="A86" s="36"/>
      <c r="B86" s="37"/>
      <c r="C86" s="38"/>
      <c r="D86" s="38"/>
      <c r="E86" s="197" t="s">
        <v>299</v>
      </c>
      <c r="F86" s="38"/>
      <c r="G86" s="38"/>
      <c r="H86" s="38"/>
      <c r="I86" s="152"/>
      <c r="J86" s="38"/>
      <c r="K86" s="38"/>
      <c r="L86" s="61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="2" customFormat="1" ht="12" customHeight="1">
      <c r="A87" s="36"/>
      <c r="B87" s="37"/>
      <c r="C87" s="30" t="s">
        <v>302</v>
      </c>
      <c r="D87" s="38"/>
      <c r="E87" s="38"/>
      <c r="F87" s="38"/>
      <c r="G87" s="38"/>
      <c r="H87" s="38"/>
      <c r="I87" s="152"/>
      <c r="J87" s="38"/>
      <c r="K87" s="38"/>
      <c r="L87" s="61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2" customFormat="1" ht="16.5" customHeight="1">
      <c r="A88" s="36"/>
      <c r="B88" s="37"/>
      <c r="C88" s="38"/>
      <c r="D88" s="38"/>
      <c r="E88" s="74" t="str">
        <f>E11</f>
        <v>SO 101.2 H - Modernizace silnice II/298 úsek 2 - způsobilé výdaje na hlavní aktivitu projektu</v>
      </c>
      <c r="F88" s="38"/>
      <c r="G88" s="38"/>
      <c r="H88" s="38"/>
      <c r="I88" s="152"/>
      <c r="J88" s="38"/>
      <c r="K88" s="38"/>
      <c r="L88" s="61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="2" customFormat="1" ht="6.96" customHeight="1">
      <c r="A89" s="36"/>
      <c r="B89" s="37"/>
      <c r="C89" s="38"/>
      <c r="D89" s="38"/>
      <c r="E89" s="38"/>
      <c r="F89" s="38"/>
      <c r="G89" s="38"/>
      <c r="H89" s="38"/>
      <c r="I89" s="152"/>
      <c r="J89" s="38"/>
      <c r="K89" s="38"/>
      <c r="L89" s="61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="2" customFormat="1" ht="12" customHeight="1">
      <c r="A90" s="36"/>
      <c r="B90" s="37"/>
      <c r="C90" s="30" t="s">
        <v>19</v>
      </c>
      <c r="D90" s="38"/>
      <c r="E90" s="38"/>
      <c r="F90" s="25" t="str">
        <f>F14</f>
        <v xml:space="preserve"> </v>
      </c>
      <c r="G90" s="38"/>
      <c r="H90" s="38"/>
      <c r="I90" s="154" t="s">
        <v>21</v>
      </c>
      <c r="J90" s="77" t="str">
        <f>IF(J14="","",J14)</f>
        <v>7. 11. 2019</v>
      </c>
      <c r="K90" s="38"/>
      <c r="L90" s="61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="2" customFormat="1" ht="6.96" customHeight="1">
      <c r="A91" s="36"/>
      <c r="B91" s="37"/>
      <c r="C91" s="38"/>
      <c r="D91" s="38"/>
      <c r="E91" s="38"/>
      <c r="F91" s="38"/>
      <c r="G91" s="38"/>
      <c r="H91" s="38"/>
      <c r="I91" s="152"/>
      <c r="J91" s="38"/>
      <c r="K91" s="38"/>
      <c r="L91" s="61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="2" customFormat="1" ht="15.15" customHeight="1">
      <c r="A92" s="36"/>
      <c r="B92" s="37"/>
      <c r="C92" s="30" t="s">
        <v>23</v>
      </c>
      <c r="D92" s="38"/>
      <c r="E92" s="38"/>
      <c r="F92" s="25" t="str">
        <f>E17</f>
        <v xml:space="preserve"> </v>
      </c>
      <c r="G92" s="38"/>
      <c r="H92" s="38"/>
      <c r="I92" s="154" t="s">
        <v>28</v>
      </c>
      <c r="J92" s="34" t="str">
        <f>E23</f>
        <v xml:space="preserve"> </v>
      </c>
      <c r="K92" s="38"/>
      <c r="L92" s="61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="2" customFormat="1" ht="15.15" customHeight="1">
      <c r="A93" s="36"/>
      <c r="B93" s="37"/>
      <c r="C93" s="30" t="s">
        <v>26</v>
      </c>
      <c r="D93" s="38"/>
      <c r="E93" s="38"/>
      <c r="F93" s="25" t="str">
        <f>IF(E20="","",E20)</f>
        <v>Vyplň údaj</v>
      </c>
      <c r="G93" s="38"/>
      <c r="H93" s="38"/>
      <c r="I93" s="154" t="s">
        <v>30</v>
      </c>
      <c r="J93" s="34" t="str">
        <f>E26</f>
        <v xml:space="preserve"> </v>
      </c>
      <c r="K93" s="38"/>
      <c r="L93" s="61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="2" customFormat="1" ht="10.32" customHeight="1">
      <c r="A94" s="36"/>
      <c r="B94" s="37"/>
      <c r="C94" s="38"/>
      <c r="D94" s="38"/>
      <c r="E94" s="38"/>
      <c r="F94" s="38"/>
      <c r="G94" s="38"/>
      <c r="H94" s="38"/>
      <c r="I94" s="152"/>
      <c r="J94" s="38"/>
      <c r="K94" s="38"/>
      <c r="L94" s="61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="2" customFormat="1" ht="29.28" customHeight="1">
      <c r="A95" s="36"/>
      <c r="B95" s="37"/>
      <c r="C95" s="198" t="s">
        <v>185</v>
      </c>
      <c r="D95" s="199"/>
      <c r="E95" s="199"/>
      <c r="F95" s="199"/>
      <c r="G95" s="199"/>
      <c r="H95" s="199"/>
      <c r="I95" s="200"/>
      <c r="J95" s="201" t="s">
        <v>186</v>
      </c>
      <c r="K95" s="199"/>
      <c r="L95" s="61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="2" customFormat="1" ht="10.32" customHeight="1">
      <c r="A96" s="36"/>
      <c r="B96" s="37"/>
      <c r="C96" s="38"/>
      <c r="D96" s="38"/>
      <c r="E96" s="38"/>
      <c r="F96" s="38"/>
      <c r="G96" s="38"/>
      <c r="H96" s="38"/>
      <c r="I96" s="152"/>
      <c r="J96" s="38"/>
      <c r="K96" s="38"/>
      <c r="L96" s="61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</row>
    <row r="97" s="2" customFormat="1" ht="22.8" customHeight="1">
      <c r="A97" s="36"/>
      <c r="B97" s="37"/>
      <c r="C97" s="202" t="s">
        <v>187</v>
      </c>
      <c r="D97" s="38"/>
      <c r="E97" s="38"/>
      <c r="F97" s="38"/>
      <c r="G97" s="38"/>
      <c r="H97" s="38"/>
      <c r="I97" s="152"/>
      <c r="J97" s="108">
        <f>J123</f>
        <v>0</v>
      </c>
      <c r="K97" s="38"/>
      <c r="L97" s="61"/>
      <c r="S97" s="36"/>
      <c r="T97" s="36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U97" s="15" t="s">
        <v>82</v>
      </c>
    </row>
    <row r="98" s="9" customFormat="1" ht="24.96" customHeight="1">
      <c r="A98" s="9"/>
      <c r="B98" s="203"/>
      <c r="C98" s="204"/>
      <c r="D98" s="205" t="s">
        <v>188</v>
      </c>
      <c r="E98" s="206"/>
      <c r="F98" s="206"/>
      <c r="G98" s="206"/>
      <c r="H98" s="206"/>
      <c r="I98" s="207"/>
      <c r="J98" s="208">
        <f>J124</f>
        <v>0</v>
      </c>
      <c r="K98" s="204"/>
      <c r="L98" s="209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9" customFormat="1" ht="24.96" customHeight="1">
      <c r="A99" s="9"/>
      <c r="B99" s="203"/>
      <c r="C99" s="204"/>
      <c r="D99" s="205" t="s">
        <v>253</v>
      </c>
      <c r="E99" s="206"/>
      <c r="F99" s="206"/>
      <c r="G99" s="206"/>
      <c r="H99" s="206"/>
      <c r="I99" s="207"/>
      <c r="J99" s="208">
        <f>J135</f>
        <v>0</v>
      </c>
      <c r="K99" s="204"/>
      <c r="L99" s="209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203"/>
      <c r="C100" s="204"/>
      <c r="D100" s="205" t="s">
        <v>308</v>
      </c>
      <c r="E100" s="206"/>
      <c r="F100" s="206"/>
      <c r="G100" s="206"/>
      <c r="H100" s="206"/>
      <c r="I100" s="207"/>
      <c r="J100" s="208">
        <f>J184</f>
        <v>0</v>
      </c>
      <c r="K100" s="204"/>
      <c r="L100" s="209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9" customFormat="1" ht="24.96" customHeight="1">
      <c r="A101" s="9"/>
      <c r="B101" s="203"/>
      <c r="C101" s="204"/>
      <c r="D101" s="205" t="s">
        <v>254</v>
      </c>
      <c r="E101" s="206"/>
      <c r="F101" s="206"/>
      <c r="G101" s="206"/>
      <c r="H101" s="206"/>
      <c r="I101" s="207"/>
      <c r="J101" s="208">
        <f>J212</f>
        <v>0</v>
      </c>
      <c r="K101" s="204"/>
      <c r="L101" s="209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2" customFormat="1" ht="21.84" customHeight="1">
      <c r="A102" s="36"/>
      <c r="B102" s="37"/>
      <c r="C102" s="38"/>
      <c r="D102" s="38"/>
      <c r="E102" s="38"/>
      <c r="F102" s="38"/>
      <c r="G102" s="38"/>
      <c r="H102" s="38"/>
      <c r="I102" s="152"/>
      <c r="J102" s="38"/>
      <c r="K102" s="38"/>
      <c r="L102" s="61"/>
      <c r="S102" s="36"/>
      <c r="T102" s="36"/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</row>
    <row r="103" s="2" customFormat="1" ht="6.96" customHeight="1">
      <c r="A103" s="36"/>
      <c r="B103" s="64"/>
      <c r="C103" s="65"/>
      <c r="D103" s="65"/>
      <c r="E103" s="65"/>
      <c r="F103" s="65"/>
      <c r="G103" s="65"/>
      <c r="H103" s="65"/>
      <c r="I103" s="193"/>
      <c r="J103" s="65"/>
      <c r="K103" s="65"/>
      <c r="L103" s="61"/>
      <c r="S103" s="36"/>
      <c r="T103" s="36"/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</row>
    <row r="107" s="2" customFormat="1" ht="6.96" customHeight="1">
      <c r="A107" s="36"/>
      <c r="B107" s="66"/>
      <c r="C107" s="67"/>
      <c r="D107" s="67"/>
      <c r="E107" s="67"/>
      <c r="F107" s="67"/>
      <c r="G107" s="67"/>
      <c r="H107" s="67"/>
      <c r="I107" s="196"/>
      <c r="J107" s="67"/>
      <c r="K107" s="67"/>
      <c r="L107" s="61"/>
      <c r="S107" s="36"/>
      <c r="T107" s="36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</row>
    <row r="108" s="2" customFormat="1" ht="24.96" customHeight="1">
      <c r="A108" s="36"/>
      <c r="B108" s="37"/>
      <c r="C108" s="21" t="s">
        <v>189</v>
      </c>
      <c r="D108" s="38"/>
      <c r="E108" s="38"/>
      <c r="F108" s="38"/>
      <c r="G108" s="38"/>
      <c r="H108" s="38"/>
      <c r="I108" s="152"/>
      <c r="J108" s="38"/>
      <c r="K108" s="38"/>
      <c r="L108" s="61"/>
      <c r="S108" s="36"/>
      <c r="T108" s="36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</row>
    <row r="109" s="2" customFormat="1" ht="6.96" customHeight="1">
      <c r="A109" s="36"/>
      <c r="B109" s="37"/>
      <c r="C109" s="38"/>
      <c r="D109" s="38"/>
      <c r="E109" s="38"/>
      <c r="F109" s="38"/>
      <c r="G109" s="38"/>
      <c r="H109" s="38"/>
      <c r="I109" s="152"/>
      <c r="J109" s="38"/>
      <c r="K109" s="38"/>
      <c r="L109" s="61"/>
      <c r="S109" s="36"/>
      <c r="T109" s="36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</row>
    <row r="110" s="2" customFormat="1" ht="12" customHeight="1">
      <c r="A110" s="36"/>
      <c r="B110" s="37"/>
      <c r="C110" s="30" t="s">
        <v>15</v>
      </c>
      <c r="D110" s="38"/>
      <c r="E110" s="38"/>
      <c r="F110" s="38"/>
      <c r="G110" s="38"/>
      <c r="H110" s="38"/>
      <c r="I110" s="152"/>
      <c r="J110" s="38"/>
      <c r="K110" s="38"/>
      <c r="L110" s="61"/>
      <c r="S110" s="36"/>
      <c r="T110" s="36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</row>
    <row r="111" s="2" customFormat="1" ht="16.5" customHeight="1">
      <c r="A111" s="36"/>
      <c r="B111" s="37"/>
      <c r="C111" s="38"/>
      <c r="D111" s="38"/>
      <c r="E111" s="197" t="str">
        <f>E7</f>
        <v>,,Úprava projektové dokumentace na stavbu Modernizace silnice II/298 Býšť - hranice kraje, km 9,700</v>
      </c>
      <c r="F111" s="30"/>
      <c r="G111" s="30"/>
      <c r="H111" s="30"/>
      <c r="I111" s="152"/>
      <c r="J111" s="38"/>
      <c r="K111" s="38"/>
      <c r="L111" s="61"/>
      <c r="S111" s="36"/>
      <c r="T111" s="36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</row>
    <row r="112" s="1" customFormat="1" ht="12" customHeight="1">
      <c r="B112" s="19"/>
      <c r="C112" s="30" t="s">
        <v>178</v>
      </c>
      <c r="D112" s="20"/>
      <c r="E112" s="20"/>
      <c r="F112" s="20"/>
      <c r="G112" s="20"/>
      <c r="H112" s="20"/>
      <c r="I112" s="144"/>
      <c r="J112" s="20"/>
      <c r="K112" s="20"/>
      <c r="L112" s="18"/>
    </row>
    <row r="113" s="2" customFormat="1" ht="16.5" customHeight="1">
      <c r="A113" s="36"/>
      <c r="B113" s="37"/>
      <c r="C113" s="38"/>
      <c r="D113" s="38"/>
      <c r="E113" s="197" t="s">
        <v>299</v>
      </c>
      <c r="F113" s="38"/>
      <c r="G113" s="38"/>
      <c r="H113" s="38"/>
      <c r="I113" s="152"/>
      <c r="J113" s="38"/>
      <c r="K113" s="38"/>
      <c r="L113" s="61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</row>
    <row r="114" s="2" customFormat="1" ht="12" customHeight="1">
      <c r="A114" s="36"/>
      <c r="B114" s="37"/>
      <c r="C114" s="30" t="s">
        <v>302</v>
      </c>
      <c r="D114" s="38"/>
      <c r="E114" s="38"/>
      <c r="F114" s="38"/>
      <c r="G114" s="38"/>
      <c r="H114" s="38"/>
      <c r="I114" s="152"/>
      <c r="J114" s="38"/>
      <c r="K114" s="38"/>
      <c r="L114" s="61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</row>
    <row r="115" s="2" customFormat="1" ht="16.5" customHeight="1">
      <c r="A115" s="36"/>
      <c r="B115" s="37"/>
      <c r="C115" s="38"/>
      <c r="D115" s="38"/>
      <c r="E115" s="74" t="str">
        <f>E11</f>
        <v>SO 101.2 H - Modernizace silnice II/298 úsek 2 - způsobilé výdaje na hlavní aktivitu projektu</v>
      </c>
      <c r="F115" s="38"/>
      <c r="G115" s="38"/>
      <c r="H115" s="38"/>
      <c r="I115" s="152"/>
      <c r="J115" s="38"/>
      <c r="K115" s="38"/>
      <c r="L115" s="61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</row>
    <row r="116" s="2" customFormat="1" ht="6.96" customHeight="1">
      <c r="A116" s="36"/>
      <c r="B116" s="37"/>
      <c r="C116" s="38"/>
      <c r="D116" s="38"/>
      <c r="E116" s="38"/>
      <c r="F116" s="38"/>
      <c r="G116" s="38"/>
      <c r="H116" s="38"/>
      <c r="I116" s="152"/>
      <c r="J116" s="38"/>
      <c r="K116" s="38"/>
      <c r="L116" s="61"/>
      <c r="S116" s="36"/>
      <c r="T116" s="36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</row>
    <row r="117" s="2" customFormat="1" ht="12" customHeight="1">
      <c r="A117" s="36"/>
      <c r="B117" s="37"/>
      <c r="C117" s="30" t="s">
        <v>19</v>
      </c>
      <c r="D117" s="38"/>
      <c r="E117" s="38"/>
      <c r="F117" s="25" t="str">
        <f>F14</f>
        <v xml:space="preserve"> </v>
      </c>
      <c r="G117" s="38"/>
      <c r="H117" s="38"/>
      <c r="I117" s="154" t="s">
        <v>21</v>
      </c>
      <c r="J117" s="77" t="str">
        <f>IF(J14="","",J14)</f>
        <v>7. 11. 2019</v>
      </c>
      <c r="K117" s="38"/>
      <c r="L117" s="61"/>
      <c r="S117" s="36"/>
      <c r="T117" s="36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</row>
    <row r="118" s="2" customFormat="1" ht="6.96" customHeight="1">
      <c r="A118" s="36"/>
      <c r="B118" s="37"/>
      <c r="C118" s="38"/>
      <c r="D118" s="38"/>
      <c r="E118" s="38"/>
      <c r="F118" s="38"/>
      <c r="G118" s="38"/>
      <c r="H118" s="38"/>
      <c r="I118" s="152"/>
      <c r="J118" s="38"/>
      <c r="K118" s="38"/>
      <c r="L118" s="61"/>
      <c r="S118" s="36"/>
      <c r="T118" s="36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</row>
    <row r="119" s="2" customFormat="1" ht="15.15" customHeight="1">
      <c r="A119" s="36"/>
      <c r="B119" s="37"/>
      <c r="C119" s="30" t="s">
        <v>23</v>
      </c>
      <c r="D119" s="38"/>
      <c r="E119" s="38"/>
      <c r="F119" s="25" t="str">
        <f>E17</f>
        <v xml:space="preserve"> </v>
      </c>
      <c r="G119" s="38"/>
      <c r="H119" s="38"/>
      <c r="I119" s="154" t="s">
        <v>28</v>
      </c>
      <c r="J119" s="34" t="str">
        <f>E23</f>
        <v xml:space="preserve"> </v>
      </c>
      <c r="K119" s="38"/>
      <c r="L119" s="61"/>
      <c r="S119" s="36"/>
      <c r="T119" s="36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</row>
    <row r="120" s="2" customFormat="1" ht="15.15" customHeight="1">
      <c r="A120" s="36"/>
      <c r="B120" s="37"/>
      <c r="C120" s="30" t="s">
        <v>26</v>
      </c>
      <c r="D120" s="38"/>
      <c r="E120" s="38"/>
      <c r="F120" s="25" t="str">
        <f>IF(E20="","",E20)</f>
        <v>Vyplň údaj</v>
      </c>
      <c r="G120" s="38"/>
      <c r="H120" s="38"/>
      <c r="I120" s="154" t="s">
        <v>30</v>
      </c>
      <c r="J120" s="34" t="str">
        <f>E26</f>
        <v xml:space="preserve"> </v>
      </c>
      <c r="K120" s="38"/>
      <c r="L120" s="61"/>
      <c r="S120" s="36"/>
      <c r="T120" s="36"/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</row>
    <row r="121" s="2" customFormat="1" ht="10.32" customHeight="1">
      <c r="A121" s="36"/>
      <c r="B121" s="37"/>
      <c r="C121" s="38"/>
      <c r="D121" s="38"/>
      <c r="E121" s="38"/>
      <c r="F121" s="38"/>
      <c r="G121" s="38"/>
      <c r="H121" s="38"/>
      <c r="I121" s="152"/>
      <c r="J121" s="38"/>
      <c r="K121" s="38"/>
      <c r="L121" s="61"/>
      <c r="S121" s="36"/>
      <c r="T121" s="36"/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</row>
    <row r="122" s="10" customFormat="1" ht="29.28" customHeight="1">
      <c r="A122" s="210"/>
      <c r="B122" s="211"/>
      <c r="C122" s="212" t="s">
        <v>190</v>
      </c>
      <c r="D122" s="213" t="s">
        <v>57</v>
      </c>
      <c r="E122" s="213" t="s">
        <v>53</v>
      </c>
      <c r="F122" s="213" t="s">
        <v>54</v>
      </c>
      <c r="G122" s="213" t="s">
        <v>191</v>
      </c>
      <c r="H122" s="213" t="s">
        <v>192</v>
      </c>
      <c r="I122" s="214" t="s">
        <v>193</v>
      </c>
      <c r="J122" s="213" t="s">
        <v>186</v>
      </c>
      <c r="K122" s="215" t="s">
        <v>194</v>
      </c>
      <c r="L122" s="216"/>
      <c r="M122" s="98" t="s">
        <v>1</v>
      </c>
      <c r="N122" s="99" t="s">
        <v>36</v>
      </c>
      <c r="O122" s="99" t="s">
        <v>195</v>
      </c>
      <c r="P122" s="99" t="s">
        <v>196</v>
      </c>
      <c r="Q122" s="99" t="s">
        <v>197</v>
      </c>
      <c r="R122" s="99" t="s">
        <v>198</v>
      </c>
      <c r="S122" s="99" t="s">
        <v>199</v>
      </c>
      <c r="T122" s="100" t="s">
        <v>200</v>
      </c>
      <c r="U122" s="210"/>
      <c r="V122" s="210"/>
      <c r="W122" s="210"/>
      <c r="X122" s="210"/>
      <c r="Y122" s="210"/>
      <c r="Z122" s="210"/>
      <c r="AA122" s="210"/>
      <c r="AB122" s="210"/>
      <c r="AC122" s="210"/>
      <c r="AD122" s="210"/>
      <c r="AE122" s="210"/>
    </row>
    <row r="123" s="2" customFormat="1" ht="22.8" customHeight="1">
      <c r="A123" s="36"/>
      <c r="B123" s="37"/>
      <c r="C123" s="105" t="s">
        <v>201</v>
      </c>
      <c r="D123" s="38"/>
      <c r="E123" s="38"/>
      <c r="F123" s="38"/>
      <c r="G123" s="38"/>
      <c r="H123" s="38"/>
      <c r="I123" s="152"/>
      <c r="J123" s="217">
        <f>BK123</f>
        <v>0</v>
      </c>
      <c r="K123" s="38"/>
      <c r="L123" s="42"/>
      <c r="M123" s="101"/>
      <c r="N123" s="218"/>
      <c r="O123" s="102"/>
      <c r="P123" s="219">
        <f>P124+P135+P184+P212</f>
        <v>0</v>
      </c>
      <c r="Q123" s="102"/>
      <c r="R123" s="219">
        <f>R124+R135+R184+R212</f>
        <v>0</v>
      </c>
      <c r="S123" s="102"/>
      <c r="T123" s="220">
        <f>T124+T135+T184+T212</f>
        <v>0</v>
      </c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T123" s="15" t="s">
        <v>71</v>
      </c>
      <c r="AU123" s="15" t="s">
        <v>82</v>
      </c>
      <c r="BK123" s="221">
        <f>BK124+BK135+BK184+BK212</f>
        <v>0</v>
      </c>
    </row>
    <row r="124" s="11" customFormat="1" ht="25.92" customHeight="1">
      <c r="A124" s="11"/>
      <c r="B124" s="222"/>
      <c r="C124" s="223"/>
      <c r="D124" s="224" t="s">
        <v>71</v>
      </c>
      <c r="E124" s="225" t="s">
        <v>72</v>
      </c>
      <c r="F124" s="225" t="s">
        <v>202</v>
      </c>
      <c r="G124" s="223"/>
      <c r="H124" s="223"/>
      <c r="I124" s="226"/>
      <c r="J124" s="227">
        <f>BK124</f>
        <v>0</v>
      </c>
      <c r="K124" s="223"/>
      <c r="L124" s="228"/>
      <c r="M124" s="229"/>
      <c r="N124" s="230"/>
      <c r="O124" s="230"/>
      <c r="P124" s="231">
        <f>SUM(P125:P134)</f>
        <v>0</v>
      </c>
      <c r="Q124" s="230"/>
      <c r="R124" s="231">
        <f>SUM(R125:R134)</f>
        <v>0</v>
      </c>
      <c r="S124" s="230"/>
      <c r="T124" s="232">
        <f>SUM(T125:T134)</f>
        <v>0</v>
      </c>
      <c r="U124" s="11"/>
      <c r="V124" s="11"/>
      <c r="W124" s="11"/>
      <c r="X124" s="11"/>
      <c r="Y124" s="11"/>
      <c r="Z124" s="11"/>
      <c r="AA124" s="11"/>
      <c r="AB124" s="11"/>
      <c r="AC124" s="11"/>
      <c r="AD124" s="11"/>
      <c r="AE124" s="11"/>
      <c r="AR124" s="233" t="s">
        <v>80</v>
      </c>
      <c r="AT124" s="234" t="s">
        <v>71</v>
      </c>
      <c r="AU124" s="234" t="s">
        <v>72</v>
      </c>
      <c r="AY124" s="233" t="s">
        <v>203</v>
      </c>
      <c r="BK124" s="235">
        <f>SUM(BK125:BK134)</f>
        <v>0</v>
      </c>
    </row>
    <row r="125" s="2" customFormat="1" ht="16.5" customHeight="1">
      <c r="A125" s="36"/>
      <c r="B125" s="37"/>
      <c r="C125" s="236" t="s">
        <v>80</v>
      </c>
      <c r="D125" s="236" t="s">
        <v>204</v>
      </c>
      <c r="E125" s="237" t="s">
        <v>309</v>
      </c>
      <c r="F125" s="238" t="s">
        <v>310</v>
      </c>
      <c r="G125" s="239" t="s">
        <v>311</v>
      </c>
      <c r="H125" s="240">
        <v>1847.9200000000001</v>
      </c>
      <c r="I125" s="241"/>
      <c r="J125" s="240">
        <f>ROUND(I125*H125,2)</f>
        <v>0</v>
      </c>
      <c r="K125" s="238" t="s">
        <v>208</v>
      </c>
      <c r="L125" s="42"/>
      <c r="M125" s="242" t="s">
        <v>1</v>
      </c>
      <c r="N125" s="243" t="s">
        <v>37</v>
      </c>
      <c r="O125" s="89"/>
      <c r="P125" s="244">
        <f>O125*H125</f>
        <v>0</v>
      </c>
      <c r="Q125" s="244">
        <v>0</v>
      </c>
      <c r="R125" s="244">
        <f>Q125*H125</f>
        <v>0</v>
      </c>
      <c r="S125" s="244">
        <v>0</v>
      </c>
      <c r="T125" s="245">
        <f>S125*H125</f>
        <v>0</v>
      </c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R125" s="246" t="s">
        <v>209</v>
      </c>
      <c r="AT125" s="246" t="s">
        <v>204</v>
      </c>
      <c r="AU125" s="246" t="s">
        <v>80</v>
      </c>
      <c r="AY125" s="15" t="s">
        <v>203</v>
      </c>
      <c r="BE125" s="247">
        <f>IF(N125="základní",J125,0)</f>
        <v>0</v>
      </c>
      <c r="BF125" s="247">
        <f>IF(N125="snížená",J125,0)</f>
        <v>0</v>
      </c>
      <c r="BG125" s="247">
        <f>IF(N125="zákl. přenesená",J125,0)</f>
        <v>0</v>
      </c>
      <c r="BH125" s="247">
        <f>IF(N125="sníž. přenesená",J125,0)</f>
        <v>0</v>
      </c>
      <c r="BI125" s="247">
        <f>IF(N125="nulová",J125,0)</f>
        <v>0</v>
      </c>
      <c r="BJ125" s="15" t="s">
        <v>80</v>
      </c>
      <c r="BK125" s="247">
        <f>ROUND(I125*H125,2)</f>
        <v>0</v>
      </c>
      <c r="BL125" s="15" t="s">
        <v>209</v>
      </c>
      <c r="BM125" s="246" t="s">
        <v>625</v>
      </c>
    </row>
    <row r="126" s="2" customFormat="1">
      <c r="A126" s="36"/>
      <c r="B126" s="37"/>
      <c r="C126" s="38"/>
      <c r="D126" s="248" t="s">
        <v>211</v>
      </c>
      <c r="E126" s="38"/>
      <c r="F126" s="249" t="s">
        <v>313</v>
      </c>
      <c r="G126" s="38"/>
      <c r="H126" s="38"/>
      <c r="I126" s="152"/>
      <c r="J126" s="38"/>
      <c r="K126" s="38"/>
      <c r="L126" s="42"/>
      <c r="M126" s="250"/>
      <c r="N126" s="251"/>
      <c r="O126" s="89"/>
      <c r="P126" s="89"/>
      <c r="Q126" s="89"/>
      <c r="R126" s="89"/>
      <c r="S126" s="89"/>
      <c r="T126" s="90"/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T126" s="15" t="s">
        <v>211</v>
      </c>
      <c r="AU126" s="15" t="s">
        <v>80</v>
      </c>
    </row>
    <row r="127" s="12" customFormat="1">
      <c r="A127" s="12"/>
      <c r="B127" s="252"/>
      <c r="C127" s="253"/>
      <c r="D127" s="248" t="s">
        <v>213</v>
      </c>
      <c r="E127" s="254" t="s">
        <v>473</v>
      </c>
      <c r="F127" s="255" t="s">
        <v>626</v>
      </c>
      <c r="G127" s="253"/>
      <c r="H127" s="256">
        <v>608.75</v>
      </c>
      <c r="I127" s="257"/>
      <c r="J127" s="253"/>
      <c r="K127" s="253"/>
      <c r="L127" s="258"/>
      <c r="M127" s="259"/>
      <c r="N127" s="260"/>
      <c r="O127" s="260"/>
      <c r="P127" s="260"/>
      <c r="Q127" s="260"/>
      <c r="R127" s="260"/>
      <c r="S127" s="260"/>
      <c r="T127" s="261"/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T127" s="262" t="s">
        <v>213</v>
      </c>
      <c r="AU127" s="262" t="s">
        <v>80</v>
      </c>
      <c r="AV127" s="12" t="s">
        <v>95</v>
      </c>
      <c r="AW127" s="12" t="s">
        <v>29</v>
      </c>
      <c r="AX127" s="12" t="s">
        <v>72</v>
      </c>
      <c r="AY127" s="262" t="s">
        <v>203</v>
      </c>
    </row>
    <row r="128" s="12" customFormat="1">
      <c r="A128" s="12"/>
      <c r="B128" s="252"/>
      <c r="C128" s="253"/>
      <c r="D128" s="248" t="s">
        <v>213</v>
      </c>
      <c r="E128" s="254" t="s">
        <v>620</v>
      </c>
      <c r="F128" s="255" t="s">
        <v>627</v>
      </c>
      <c r="G128" s="253"/>
      <c r="H128" s="256">
        <v>1094.6199999999999</v>
      </c>
      <c r="I128" s="257"/>
      <c r="J128" s="253"/>
      <c r="K128" s="253"/>
      <c r="L128" s="258"/>
      <c r="M128" s="259"/>
      <c r="N128" s="260"/>
      <c r="O128" s="260"/>
      <c r="P128" s="260"/>
      <c r="Q128" s="260"/>
      <c r="R128" s="260"/>
      <c r="S128" s="260"/>
      <c r="T128" s="261"/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T128" s="262" t="s">
        <v>213</v>
      </c>
      <c r="AU128" s="262" t="s">
        <v>80</v>
      </c>
      <c r="AV128" s="12" t="s">
        <v>95</v>
      </c>
      <c r="AW128" s="12" t="s">
        <v>29</v>
      </c>
      <c r="AX128" s="12" t="s">
        <v>72</v>
      </c>
      <c r="AY128" s="262" t="s">
        <v>203</v>
      </c>
    </row>
    <row r="129" s="12" customFormat="1">
      <c r="A129" s="12"/>
      <c r="B129" s="252"/>
      <c r="C129" s="253"/>
      <c r="D129" s="248" t="s">
        <v>213</v>
      </c>
      <c r="E129" s="254" t="s">
        <v>622</v>
      </c>
      <c r="F129" s="255" t="s">
        <v>628</v>
      </c>
      <c r="G129" s="253"/>
      <c r="H129" s="256">
        <v>144.55000000000001</v>
      </c>
      <c r="I129" s="257"/>
      <c r="J129" s="253"/>
      <c r="K129" s="253"/>
      <c r="L129" s="258"/>
      <c r="M129" s="259"/>
      <c r="N129" s="260"/>
      <c r="O129" s="260"/>
      <c r="P129" s="260"/>
      <c r="Q129" s="260"/>
      <c r="R129" s="260"/>
      <c r="S129" s="260"/>
      <c r="T129" s="261"/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T129" s="262" t="s">
        <v>213</v>
      </c>
      <c r="AU129" s="262" t="s">
        <v>80</v>
      </c>
      <c r="AV129" s="12" t="s">
        <v>95</v>
      </c>
      <c r="AW129" s="12" t="s">
        <v>29</v>
      </c>
      <c r="AX129" s="12" t="s">
        <v>72</v>
      </c>
      <c r="AY129" s="262" t="s">
        <v>203</v>
      </c>
    </row>
    <row r="130" s="12" customFormat="1">
      <c r="A130" s="12"/>
      <c r="B130" s="252"/>
      <c r="C130" s="253"/>
      <c r="D130" s="248" t="s">
        <v>213</v>
      </c>
      <c r="E130" s="254" t="s">
        <v>629</v>
      </c>
      <c r="F130" s="255" t="s">
        <v>630</v>
      </c>
      <c r="G130" s="253"/>
      <c r="H130" s="256">
        <v>1847.9200000000001</v>
      </c>
      <c r="I130" s="257"/>
      <c r="J130" s="253"/>
      <c r="K130" s="253"/>
      <c r="L130" s="258"/>
      <c r="M130" s="259"/>
      <c r="N130" s="260"/>
      <c r="O130" s="260"/>
      <c r="P130" s="260"/>
      <c r="Q130" s="260"/>
      <c r="R130" s="260"/>
      <c r="S130" s="260"/>
      <c r="T130" s="261"/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T130" s="262" t="s">
        <v>213</v>
      </c>
      <c r="AU130" s="262" t="s">
        <v>80</v>
      </c>
      <c r="AV130" s="12" t="s">
        <v>95</v>
      </c>
      <c r="AW130" s="12" t="s">
        <v>29</v>
      </c>
      <c r="AX130" s="12" t="s">
        <v>80</v>
      </c>
      <c r="AY130" s="262" t="s">
        <v>203</v>
      </c>
    </row>
    <row r="131" s="2" customFormat="1" ht="16.5" customHeight="1">
      <c r="A131" s="36"/>
      <c r="B131" s="37"/>
      <c r="C131" s="236" t="s">
        <v>95</v>
      </c>
      <c r="D131" s="236" t="s">
        <v>204</v>
      </c>
      <c r="E131" s="237" t="s">
        <v>319</v>
      </c>
      <c r="F131" s="238" t="s">
        <v>310</v>
      </c>
      <c r="G131" s="239" t="s">
        <v>311</v>
      </c>
      <c r="H131" s="240">
        <v>14.109999999999999</v>
      </c>
      <c r="I131" s="241"/>
      <c r="J131" s="240">
        <f>ROUND(I131*H131,2)</f>
        <v>0</v>
      </c>
      <c r="K131" s="238" t="s">
        <v>208</v>
      </c>
      <c r="L131" s="42"/>
      <c r="M131" s="242" t="s">
        <v>1</v>
      </c>
      <c r="N131" s="243" t="s">
        <v>37</v>
      </c>
      <c r="O131" s="89"/>
      <c r="P131" s="244">
        <f>O131*H131</f>
        <v>0</v>
      </c>
      <c r="Q131" s="244">
        <v>0</v>
      </c>
      <c r="R131" s="244">
        <f>Q131*H131</f>
        <v>0</v>
      </c>
      <c r="S131" s="244">
        <v>0</v>
      </c>
      <c r="T131" s="245">
        <f>S131*H131</f>
        <v>0</v>
      </c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R131" s="246" t="s">
        <v>209</v>
      </c>
      <c r="AT131" s="246" t="s">
        <v>204</v>
      </c>
      <c r="AU131" s="246" t="s">
        <v>80</v>
      </c>
      <c r="AY131" s="15" t="s">
        <v>203</v>
      </c>
      <c r="BE131" s="247">
        <f>IF(N131="základní",J131,0)</f>
        <v>0</v>
      </c>
      <c r="BF131" s="247">
        <f>IF(N131="snížená",J131,0)</f>
        <v>0</v>
      </c>
      <c r="BG131" s="247">
        <f>IF(N131="zákl. přenesená",J131,0)</f>
        <v>0</v>
      </c>
      <c r="BH131" s="247">
        <f>IF(N131="sníž. přenesená",J131,0)</f>
        <v>0</v>
      </c>
      <c r="BI131" s="247">
        <f>IF(N131="nulová",J131,0)</f>
        <v>0</v>
      </c>
      <c r="BJ131" s="15" t="s">
        <v>80</v>
      </c>
      <c r="BK131" s="247">
        <f>ROUND(I131*H131,2)</f>
        <v>0</v>
      </c>
      <c r="BL131" s="15" t="s">
        <v>209</v>
      </c>
      <c r="BM131" s="246" t="s">
        <v>631</v>
      </c>
    </row>
    <row r="132" s="2" customFormat="1">
      <c r="A132" s="36"/>
      <c r="B132" s="37"/>
      <c r="C132" s="38"/>
      <c r="D132" s="248" t="s">
        <v>211</v>
      </c>
      <c r="E132" s="38"/>
      <c r="F132" s="249" t="s">
        <v>313</v>
      </c>
      <c r="G132" s="38"/>
      <c r="H132" s="38"/>
      <c r="I132" s="152"/>
      <c r="J132" s="38"/>
      <c r="K132" s="38"/>
      <c r="L132" s="42"/>
      <c r="M132" s="250"/>
      <c r="N132" s="251"/>
      <c r="O132" s="89"/>
      <c r="P132" s="89"/>
      <c r="Q132" s="89"/>
      <c r="R132" s="89"/>
      <c r="S132" s="89"/>
      <c r="T132" s="90"/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T132" s="15" t="s">
        <v>211</v>
      </c>
      <c r="AU132" s="15" t="s">
        <v>80</v>
      </c>
    </row>
    <row r="133" s="13" customFormat="1">
      <c r="A133" s="13"/>
      <c r="B133" s="267"/>
      <c r="C133" s="268"/>
      <c r="D133" s="248" t="s">
        <v>213</v>
      </c>
      <c r="E133" s="269" t="s">
        <v>1</v>
      </c>
      <c r="F133" s="270" t="s">
        <v>321</v>
      </c>
      <c r="G133" s="268"/>
      <c r="H133" s="269" t="s">
        <v>1</v>
      </c>
      <c r="I133" s="271"/>
      <c r="J133" s="268"/>
      <c r="K133" s="268"/>
      <c r="L133" s="272"/>
      <c r="M133" s="273"/>
      <c r="N133" s="274"/>
      <c r="O133" s="274"/>
      <c r="P133" s="274"/>
      <c r="Q133" s="274"/>
      <c r="R133" s="274"/>
      <c r="S133" s="274"/>
      <c r="T133" s="275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76" t="s">
        <v>213</v>
      </c>
      <c r="AU133" s="276" t="s">
        <v>80</v>
      </c>
      <c r="AV133" s="13" t="s">
        <v>80</v>
      </c>
      <c r="AW133" s="13" t="s">
        <v>29</v>
      </c>
      <c r="AX133" s="13" t="s">
        <v>72</v>
      </c>
      <c r="AY133" s="276" t="s">
        <v>203</v>
      </c>
    </row>
    <row r="134" s="12" customFormat="1">
      <c r="A134" s="12"/>
      <c r="B134" s="252"/>
      <c r="C134" s="253"/>
      <c r="D134" s="248" t="s">
        <v>213</v>
      </c>
      <c r="E134" s="254" t="s">
        <v>480</v>
      </c>
      <c r="F134" s="255" t="s">
        <v>632</v>
      </c>
      <c r="G134" s="253"/>
      <c r="H134" s="256">
        <v>14.109999999999999</v>
      </c>
      <c r="I134" s="257"/>
      <c r="J134" s="253"/>
      <c r="K134" s="253"/>
      <c r="L134" s="258"/>
      <c r="M134" s="259"/>
      <c r="N134" s="260"/>
      <c r="O134" s="260"/>
      <c r="P134" s="260"/>
      <c r="Q134" s="260"/>
      <c r="R134" s="260"/>
      <c r="S134" s="260"/>
      <c r="T134" s="261"/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T134" s="262" t="s">
        <v>213</v>
      </c>
      <c r="AU134" s="262" t="s">
        <v>80</v>
      </c>
      <c r="AV134" s="12" t="s">
        <v>95</v>
      </c>
      <c r="AW134" s="12" t="s">
        <v>29</v>
      </c>
      <c r="AX134" s="12" t="s">
        <v>80</v>
      </c>
      <c r="AY134" s="262" t="s">
        <v>203</v>
      </c>
    </row>
    <row r="135" s="11" customFormat="1" ht="25.92" customHeight="1">
      <c r="A135" s="11"/>
      <c r="B135" s="222"/>
      <c r="C135" s="223"/>
      <c r="D135" s="224" t="s">
        <v>71</v>
      </c>
      <c r="E135" s="225" t="s">
        <v>80</v>
      </c>
      <c r="F135" s="225" t="s">
        <v>264</v>
      </c>
      <c r="G135" s="223"/>
      <c r="H135" s="223"/>
      <c r="I135" s="226"/>
      <c r="J135" s="227">
        <f>BK135</f>
        <v>0</v>
      </c>
      <c r="K135" s="223"/>
      <c r="L135" s="228"/>
      <c r="M135" s="229"/>
      <c r="N135" s="230"/>
      <c r="O135" s="230"/>
      <c r="P135" s="231">
        <f>SUM(P136:P183)</f>
        <v>0</v>
      </c>
      <c r="Q135" s="230"/>
      <c r="R135" s="231">
        <f>SUM(R136:R183)</f>
        <v>0</v>
      </c>
      <c r="S135" s="230"/>
      <c r="T135" s="232">
        <f>SUM(T136:T183)</f>
        <v>0</v>
      </c>
      <c r="U135" s="11"/>
      <c r="V135" s="11"/>
      <c r="W135" s="11"/>
      <c r="X135" s="11"/>
      <c r="Y135" s="11"/>
      <c r="Z135" s="11"/>
      <c r="AA135" s="11"/>
      <c r="AB135" s="11"/>
      <c r="AC135" s="11"/>
      <c r="AD135" s="11"/>
      <c r="AE135" s="11"/>
      <c r="AR135" s="233" t="s">
        <v>80</v>
      </c>
      <c r="AT135" s="234" t="s">
        <v>71</v>
      </c>
      <c r="AU135" s="234" t="s">
        <v>72</v>
      </c>
      <c r="AY135" s="233" t="s">
        <v>203</v>
      </c>
      <c r="BK135" s="235">
        <f>SUM(BK136:BK183)</f>
        <v>0</v>
      </c>
    </row>
    <row r="136" s="2" customFormat="1" ht="16.5" customHeight="1">
      <c r="A136" s="36"/>
      <c r="B136" s="37"/>
      <c r="C136" s="236" t="s">
        <v>221</v>
      </c>
      <c r="D136" s="236" t="s">
        <v>204</v>
      </c>
      <c r="E136" s="237" t="s">
        <v>323</v>
      </c>
      <c r="F136" s="238" t="s">
        <v>324</v>
      </c>
      <c r="G136" s="239" t="s">
        <v>325</v>
      </c>
      <c r="H136" s="240">
        <v>313.5</v>
      </c>
      <c r="I136" s="241"/>
      <c r="J136" s="240">
        <f>ROUND(I136*H136,2)</f>
        <v>0</v>
      </c>
      <c r="K136" s="238" t="s">
        <v>208</v>
      </c>
      <c r="L136" s="42"/>
      <c r="M136" s="242" t="s">
        <v>1</v>
      </c>
      <c r="N136" s="243" t="s">
        <v>37</v>
      </c>
      <c r="O136" s="89"/>
      <c r="P136" s="244">
        <f>O136*H136</f>
        <v>0</v>
      </c>
      <c r="Q136" s="244">
        <v>0</v>
      </c>
      <c r="R136" s="244">
        <f>Q136*H136</f>
        <v>0</v>
      </c>
      <c r="S136" s="244">
        <v>0</v>
      </c>
      <c r="T136" s="245">
        <f>S136*H136</f>
        <v>0</v>
      </c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R136" s="246" t="s">
        <v>209</v>
      </c>
      <c r="AT136" s="246" t="s">
        <v>204</v>
      </c>
      <c r="AU136" s="246" t="s">
        <v>80</v>
      </c>
      <c r="AY136" s="15" t="s">
        <v>203</v>
      </c>
      <c r="BE136" s="247">
        <f>IF(N136="základní",J136,0)</f>
        <v>0</v>
      </c>
      <c r="BF136" s="247">
        <f>IF(N136="snížená",J136,0)</f>
        <v>0</v>
      </c>
      <c r="BG136" s="247">
        <f>IF(N136="zákl. přenesená",J136,0)</f>
        <v>0</v>
      </c>
      <c r="BH136" s="247">
        <f>IF(N136="sníž. přenesená",J136,0)</f>
        <v>0</v>
      </c>
      <c r="BI136" s="247">
        <f>IF(N136="nulová",J136,0)</f>
        <v>0</v>
      </c>
      <c r="BJ136" s="15" t="s">
        <v>80</v>
      </c>
      <c r="BK136" s="247">
        <f>ROUND(I136*H136,2)</f>
        <v>0</v>
      </c>
      <c r="BL136" s="15" t="s">
        <v>209</v>
      </c>
      <c r="BM136" s="246" t="s">
        <v>633</v>
      </c>
    </row>
    <row r="137" s="2" customFormat="1">
      <c r="A137" s="36"/>
      <c r="B137" s="37"/>
      <c r="C137" s="38"/>
      <c r="D137" s="248" t="s">
        <v>211</v>
      </c>
      <c r="E137" s="38"/>
      <c r="F137" s="249" t="s">
        <v>327</v>
      </c>
      <c r="G137" s="38"/>
      <c r="H137" s="38"/>
      <c r="I137" s="152"/>
      <c r="J137" s="38"/>
      <c r="K137" s="38"/>
      <c r="L137" s="42"/>
      <c r="M137" s="250"/>
      <c r="N137" s="251"/>
      <c r="O137" s="89"/>
      <c r="P137" s="89"/>
      <c r="Q137" s="89"/>
      <c r="R137" s="89"/>
      <c r="S137" s="89"/>
      <c r="T137" s="90"/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T137" s="15" t="s">
        <v>211</v>
      </c>
      <c r="AU137" s="15" t="s">
        <v>80</v>
      </c>
    </row>
    <row r="138" s="12" customFormat="1">
      <c r="A138" s="12"/>
      <c r="B138" s="252"/>
      <c r="C138" s="253"/>
      <c r="D138" s="248" t="s">
        <v>213</v>
      </c>
      <c r="E138" s="254" t="s">
        <v>403</v>
      </c>
      <c r="F138" s="255" t="s">
        <v>634</v>
      </c>
      <c r="G138" s="253"/>
      <c r="H138" s="256">
        <v>313.5</v>
      </c>
      <c r="I138" s="257"/>
      <c r="J138" s="253"/>
      <c r="K138" s="253"/>
      <c r="L138" s="258"/>
      <c r="M138" s="259"/>
      <c r="N138" s="260"/>
      <c r="O138" s="260"/>
      <c r="P138" s="260"/>
      <c r="Q138" s="260"/>
      <c r="R138" s="260"/>
      <c r="S138" s="260"/>
      <c r="T138" s="261"/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T138" s="262" t="s">
        <v>213</v>
      </c>
      <c r="AU138" s="262" t="s">
        <v>80</v>
      </c>
      <c r="AV138" s="12" t="s">
        <v>95</v>
      </c>
      <c r="AW138" s="12" t="s">
        <v>29</v>
      </c>
      <c r="AX138" s="12" t="s">
        <v>80</v>
      </c>
      <c r="AY138" s="262" t="s">
        <v>203</v>
      </c>
    </row>
    <row r="139" s="2" customFormat="1" ht="24" customHeight="1">
      <c r="A139" s="36"/>
      <c r="B139" s="37"/>
      <c r="C139" s="236" t="s">
        <v>209</v>
      </c>
      <c r="D139" s="236" t="s">
        <v>204</v>
      </c>
      <c r="E139" s="237" t="s">
        <v>330</v>
      </c>
      <c r="F139" s="238" t="s">
        <v>331</v>
      </c>
      <c r="G139" s="239" t="s">
        <v>311</v>
      </c>
      <c r="H139" s="240">
        <v>1316.72</v>
      </c>
      <c r="I139" s="241"/>
      <c r="J139" s="240">
        <f>ROUND(I139*H139,2)</f>
        <v>0</v>
      </c>
      <c r="K139" s="238" t="s">
        <v>208</v>
      </c>
      <c r="L139" s="42"/>
      <c r="M139" s="242" t="s">
        <v>1</v>
      </c>
      <c r="N139" s="243" t="s">
        <v>37</v>
      </c>
      <c r="O139" s="89"/>
      <c r="P139" s="244">
        <f>O139*H139</f>
        <v>0</v>
      </c>
      <c r="Q139" s="244">
        <v>0</v>
      </c>
      <c r="R139" s="244">
        <f>Q139*H139</f>
        <v>0</v>
      </c>
      <c r="S139" s="244">
        <v>0</v>
      </c>
      <c r="T139" s="245">
        <f>S139*H139</f>
        <v>0</v>
      </c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R139" s="246" t="s">
        <v>209</v>
      </c>
      <c r="AT139" s="246" t="s">
        <v>204</v>
      </c>
      <c r="AU139" s="246" t="s">
        <v>80</v>
      </c>
      <c r="AY139" s="15" t="s">
        <v>203</v>
      </c>
      <c r="BE139" s="247">
        <f>IF(N139="základní",J139,0)</f>
        <v>0</v>
      </c>
      <c r="BF139" s="247">
        <f>IF(N139="snížená",J139,0)</f>
        <v>0</v>
      </c>
      <c r="BG139" s="247">
        <f>IF(N139="zákl. přenesená",J139,0)</f>
        <v>0</v>
      </c>
      <c r="BH139" s="247">
        <f>IF(N139="sníž. přenesená",J139,0)</f>
        <v>0</v>
      </c>
      <c r="BI139" s="247">
        <f>IF(N139="nulová",J139,0)</f>
        <v>0</v>
      </c>
      <c r="BJ139" s="15" t="s">
        <v>80</v>
      </c>
      <c r="BK139" s="247">
        <f>ROUND(I139*H139,2)</f>
        <v>0</v>
      </c>
      <c r="BL139" s="15" t="s">
        <v>209</v>
      </c>
      <c r="BM139" s="246" t="s">
        <v>635</v>
      </c>
    </row>
    <row r="140" s="2" customFormat="1">
      <c r="A140" s="36"/>
      <c r="B140" s="37"/>
      <c r="C140" s="38"/>
      <c r="D140" s="248" t="s">
        <v>211</v>
      </c>
      <c r="E140" s="38"/>
      <c r="F140" s="249" t="s">
        <v>327</v>
      </c>
      <c r="G140" s="38"/>
      <c r="H140" s="38"/>
      <c r="I140" s="152"/>
      <c r="J140" s="38"/>
      <c r="K140" s="38"/>
      <c r="L140" s="42"/>
      <c r="M140" s="250"/>
      <c r="N140" s="251"/>
      <c r="O140" s="89"/>
      <c r="P140" s="89"/>
      <c r="Q140" s="89"/>
      <c r="R140" s="89"/>
      <c r="S140" s="89"/>
      <c r="T140" s="90"/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T140" s="15" t="s">
        <v>211</v>
      </c>
      <c r="AU140" s="15" t="s">
        <v>80</v>
      </c>
    </row>
    <row r="141" s="12" customFormat="1">
      <c r="A141" s="12"/>
      <c r="B141" s="252"/>
      <c r="C141" s="253"/>
      <c r="D141" s="248" t="s">
        <v>213</v>
      </c>
      <c r="E141" s="254" t="s">
        <v>339</v>
      </c>
      <c r="F141" s="255" t="s">
        <v>636</v>
      </c>
      <c r="G141" s="253"/>
      <c r="H141" s="256">
        <v>1316.72</v>
      </c>
      <c r="I141" s="257"/>
      <c r="J141" s="253"/>
      <c r="K141" s="253"/>
      <c r="L141" s="258"/>
      <c r="M141" s="259"/>
      <c r="N141" s="260"/>
      <c r="O141" s="260"/>
      <c r="P141" s="260"/>
      <c r="Q141" s="260"/>
      <c r="R141" s="260"/>
      <c r="S141" s="260"/>
      <c r="T141" s="261"/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T141" s="262" t="s">
        <v>213</v>
      </c>
      <c r="AU141" s="262" t="s">
        <v>80</v>
      </c>
      <c r="AV141" s="12" t="s">
        <v>95</v>
      </c>
      <c r="AW141" s="12" t="s">
        <v>29</v>
      </c>
      <c r="AX141" s="12" t="s">
        <v>80</v>
      </c>
      <c r="AY141" s="262" t="s">
        <v>203</v>
      </c>
    </row>
    <row r="142" s="2" customFormat="1" ht="16.5" customHeight="1">
      <c r="A142" s="36"/>
      <c r="B142" s="37"/>
      <c r="C142" s="236" t="s">
        <v>233</v>
      </c>
      <c r="D142" s="236" t="s">
        <v>204</v>
      </c>
      <c r="E142" s="237" t="s">
        <v>335</v>
      </c>
      <c r="F142" s="238" t="s">
        <v>336</v>
      </c>
      <c r="G142" s="239" t="s">
        <v>325</v>
      </c>
      <c r="H142" s="240">
        <v>684</v>
      </c>
      <c r="I142" s="241"/>
      <c r="J142" s="240">
        <f>ROUND(I142*H142,2)</f>
        <v>0</v>
      </c>
      <c r="K142" s="238" t="s">
        <v>208</v>
      </c>
      <c r="L142" s="42"/>
      <c r="M142" s="242" t="s">
        <v>1</v>
      </c>
      <c r="N142" s="243" t="s">
        <v>37</v>
      </c>
      <c r="O142" s="89"/>
      <c r="P142" s="244">
        <f>O142*H142</f>
        <v>0</v>
      </c>
      <c r="Q142" s="244">
        <v>0</v>
      </c>
      <c r="R142" s="244">
        <f>Q142*H142</f>
        <v>0</v>
      </c>
      <c r="S142" s="244">
        <v>0</v>
      </c>
      <c r="T142" s="245">
        <f>S142*H142</f>
        <v>0</v>
      </c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R142" s="246" t="s">
        <v>209</v>
      </c>
      <c r="AT142" s="246" t="s">
        <v>204</v>
      </c>
      <c r="AU142" s="246" t="s">
        <v>80</v>
      </c>
      <c r="AY142" s="15" t="s">
        <v>203</v>
      </c>
      <c r="BE142" s="247">
        <f>IF(N142="základní",J142,0)</f>
        <v>0</v>
      </c>
      <c r="BF142" s="247">
        <f>IF(N142="snížená",J142,0)</f>
        <v>0</v>
      </c>
      <c r="BG142" s="247">
        <f>IF(N142="zákl. přenesená",J142,0)</f>
        <v>0</v>
      </c>
      <c r="BH142" s="247">
        <f>IF(N142="sníž. přenesená",J142,0)</f>
        <v>0</v>
      </c>
      <c r="BI142" s="247">
        <f>IF(N142="nulová",J142,0)</f>
        <v>0</v>
      </c>
      <c r="BJ142" s="15" t="s">
        <v>80</v>
      </c>
      <c r="BK142" s="247">
        <f>ROUND(I142*H142,2)</f>
        <v>0</v>
      </c>
      <c r="BL142" s="15" t="s">
        <v>209</v>
      </c>
      <c r="BM142" s="246" t="s">
        <v>637</v>
      </c>
    </row>
    <row r="143" s="2" customFormat="1">
      <c r="A143" s="36"/>
      <c r="B143" s="37"/>
      <c r="C143" s="38"/>
      <c r="D143" s="248" t="s">
        <v>211</v>
      </c>
      <c r="E143" s="38"/>
      <c r="F143" s="249" t="s">
        <v>338</v>
      </c>
      <c r="G143" s="38"/>
      <c r="H143" s="38"/>
      <c r="I143" s="152"/>
      <c r="J143" s="38"/>
      <c r="K143" s="38"/>
      <c r="L143" s="42"/>
      <c r="M143" s="250"/>
      <c r="N143" s="251"/>
      <c r="O143" s="89"/>
      <c r="P143" s="89"/>
      <c r="Q143" s="89"/>
      <c r="R143" s="89"/>
      <c r="S143" s="89"/>
      <c r="T143" s="90"/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T143" s="15" t="s">
        <v>211</v>
      </c>
      <c r="AU143" s="15" t="s">
        <v>80</v>
      </c>
    </row>
    <row r="144" s="12" customFormat="1">
      <c r="A144" s="12"/>
      <c r="B144" s="252"/>
      <c r="C144" s="253"/>
      <c r="D144" s="248" t="s">
        <v>213</v>
      </c>
      <c r="E144" s="254" t="s">
        <v>382</v>
      </c>
      <c r="F144" s="255" t="s">
        <v>638</v>
      </c>
      <c r="G144" s="253"/>
      <c r="H144" s="256">
        <v>684</v>
      </c>
      <c r="I144" s="257"/>
      <c r="J144" s="253"/>
      <c r="K144" s="253"/>
      <c r="L144" s="258"/>
      <c r="M144" s="259"/>
      <c r="N144" s="260"/>
      <c r="O144" s="260"/>
      <c r="P144" s="260"/>
      <c r="Q144" s="260"/>
      <c r="R144" s="260"/>
      <c r="S144" s="260"/>
      <c r="T144" s="261"/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T144" s="262" t="s">
        <v>213</v>
      </c>
      <c r="AU144" s="262" t="s">
        <v>80</v>
      </c>
      <c r="AV144" s="12" t="s">
        <v>95</v>
      </c>
      <c r="AW144" s="12" t="s">
        <v>29</v>
      </c>
      <c r="AX144" s="12" t="s">
        <v>80</v>
      </c>
      <c r="AY144" s="262" t="s">
        <v>203</v>
      </c>
    </row>
    <row r="145" s="2" customFormat="1" ht="16.5" customHeight="1">
      <c r="A145" s="36"/>
      <c r="B145" s="37"/>
      <c r="C145" s="236" t="s">
        <v>239</v>
      </c>
      <c r="D145" s="236" t="s">
        <v>204</v>
      </c>
      <c r="E145" s="237" t="s">
        <v>341</v>
      </c>
      <c r="F145" s="238" t="s">
        <v>342</v>
      </c>
      <c r="G145" s="239" t="s">
        <v>311</v>
      </c>
      <c r="H145" s="240">
        <v>1154.21</v>
      </c>
      <c r="I145" s="241"/>
      <c r="J145" s="240">
        <f>ROUND(I145*H145,2)</f>
        <v>0</v>
      </c>
      <c r="K145" s="238" t="s">
        <v>208</v>
      </c>
      <c r="L145" s="42"/>
      <c r="M145" s="242" t="s">
        <v>1</v>
      </c>
      <c r="N145" s="243" t="s">
        <v>37</v>
      </c>
      <c r="O145" s="89"/>
      <c r="P145" s="244">
        <f>O145*H145</f>
        <v>0</v>
      </c>
      <c r="Q145" s="244">
        <v>0</v>
      </c>
      <c r="R145" s="244">
        <f>Q145*H145</f>
        <v>0</v>
      </c>
      <c r="S145" s="244">
        <v>0</v>
      </c>
      <c r="T145" s="245">
        <f>S145*H145</f>
        <v>0</v>
      </c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R145" s="246" t="s">
        <v>209</v>
      </c>
      <c r="AT145" s="246" t="s">
        <v>204</v>
      </c>
      <c r="AU145" s="246" t="s">
        <v>80</v>
      </c>
      <c r="AY145" s="15" t="s">
        <v>203</v>
      </c>
      <c r="BE145" s="247">
        <f>IF(N145="základní",J145,0)</f>
        <v>0</v>
      </c>
      <c r="BF145" s="247">
        <f>IF(N145="snížená",J145,0)</f>
        <v>0</v>
      </c>
      <c r="BG145" s="247">
        <f>IF(N145="zákl. přenesená",J145,0)</f>
        <v>0</v>
      </c>
      <c r="BH145" s="247">
        <f>IF(N145="sníž. přenesená",J145,0)</f>
        <v>0</v>
      </c>
      <c r="BI145" s="247">
        <f>IF(N145="nulová",J145,0)</f>
        <v>0</v>
      </c>
      <c r="BJ145" s="15" t="s">
        <v>80</v>
      </c>
      <c r="BK145" s="247">
        <f>ROUND(I145*H145,2)</f>
        <v>0</v>
      </c>
      <c r="BL145" s="15" t="s">
        <v>209</v>
      </c>
      <c r="BM145" s="246" t="s">
        <v>639</v>
      </c>
    </row>
    <row r="146" s="2" customFormat="1">
      <c r="A146" s="36"/>
      <c r="B146" s="37"/>
      <c r="C146" s="38"/>
      <c r="D146" s="248" t="s">
        <v>211</v>
      </c>
      <c r="E146" s="38"/>
      <c r="F146" s="249" t="s">
        <v>344</v>
      </c>
      <c r="G146" s="38"/>
      <c r="H146" s="38"/>
      <c r="I146" s="152"/>
      <c r="J146" s="38"/>
      <c r="K146" s="38"/>
      <c r="L146" s="42"/>
      <c r="M146" s="250"/>
      <c r="N146" s="251"/>
      <c r="O146" s="89"/>
      <c r="P146" s="89"/>
      <c r="Q146" s="89"/>
      <c r="R146" s="89"/>
      <c r="S146" s="89"/>
      <c r="T146" s="90"/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T146" s="15" t="s">
        <v>211</v>
      </c>
      <c r="AU146" s="15" t="s">
        <v>80</v>
      </c>
    </row>
    <row r="147" s="12" customFormat="1">
      <c r="A147" s="12"/>
      <c r="B147" s="252"/>
      <c r="C147" s="253"/>
      <c r="D147" s="248" t="s">
        <v>213</v>
      </c>
      <c r="E147" s="254" t="s">
        <v>220</v>
      </c>
      <c r="F147" s="255" t="s">
        <v>640</v>
      </c>
      <c r="G147" s="253"/>
      <c r="H147" s="256">
        <v>1154.21</v>
      </c>
      <c r="I147" s="257"/>
      <c r="J147" s="253"/>
      <c r="K147" s="253"/>
      <c r="L147" s="258"/>
      <c r="M147" s="259"/>
      <c r="N147" s="260"/>
      <c r="O147" s="260"/>
      <c r="P147" s="260"/>
      <c r="Q147" s="260"/>
      <c r="R147" s="260"/>
      <c r="S147" s="260"/>
      <c r="T147" s="261"/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T147" s="262" t="s">
        <v>213</v>
      </c>
      <c r="AU147" s="262" t="s">
        <v>80</v>
      </c>
      <c r="AV147" s="12" t="s">
        <v>95</v>
      </c>
      <c r="AW147" s="12" t="s">
        <v>29</v>
      </c>
      <c r="AX147" s="12" t="s">
        <v>80</v>
      </c>
      <c r="AY147" s="262" t="s">
        <v>203</v>
      </c>
    </row>
    <row r="148" s="2" customFormat="1" ht="16.5" customHeight="1">
      <c r="A148" s="36"/>
      <c r="B148" s="37"/>
      <c r="C148" s="236" t="s">
        <v>246</v>
      </c>
      <c r="D148" s="236" t="s">
        <v>204</v>
      </c>
      <c r="E148" s="237" t="s">
        <v>347</v>
      </c>
      <c r="F148" s="238" t="s">
        <v>348</v>
      </c>
      <c r="G148" s="239" t="s">
        <v>311</v>
      </c>
      <c r="H148" s="240">
        <v>1003.26</v>
      </c>
      <c r="I148" s="241"/>
      <c r="J148" s="240">
        <f>ROUND(I148*H148,2)</f>
        <v>0</v>
      </c>
      <c r="K148" s="238" t="s">
        <v>208</v>
      </c>
      <c r="L148" s="42"/>
      <c r="M148" s="242" t="s">
        <v>1</v>
      </c>
      <c r="N148" s="243" t="s">
        <v>37</v>
      </c>
      <c r="O148" s="89"/>
      <c r="P148" s="244">
        <f>O148*H148</f>
        <v>0</v>
      </c>
      <c r="Q148" s="244">
        <v>0</v>
      </c>
      <c r="R148" s="244">
        <f>Q148*H148</f>
        <v>0</v>
      </c>
      <c r="S148" s="244">
        <v>0</v>
      </c>
      <c r="T148" s="245">
        <f>S148*H148</f>
        <v>0</v>
      </c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R148" s="246" t="s">
        <v>209</v>
      </c>
      <c r="AT148" s="246" t="s">
        <v>204</v>
      </c>
      <c r="AU148" s="246" t="s">
        <v>80</v>
      </c>
      <c r="AY148" s="15" t="s">
        <v>203</v>
      </c>
      <c r="BE148" s="247">
        <f>IF(N148="základní",J148,0)</f>
        <v>0</v>
      </c>
      <c r="BF148" s="247">
        <f>IF(N148="snížená",J148,0)</f>
        <v>0</v>
      </c>
      <c r="BG148" s="247">
        <f>IF(N148="zákl. přenesená",J148,0)</f>
        <v>0</v>
      </c>
      <c r="BH148" s="247">
        <f>IF(N148="sníž. přenesená",J148,0)</f>
        <v>0</v>
      </c>
      <c r="BI148" s="247">
        <f>IF(N148="nulová",J148,0)</f>
        <v>0</v>
      </c>
      <c r="BJ148" s="15" t="s">
        <v>80</v>
      </c>
      <c r="BK148" s="247">
        <f>ROUND(I148*H148,2)</f>
        <v>0</v>
      </c>
      <c r="BL148" s="15" t="s">
        <v>209</v>
      </c>
      <c r="BM148" s="246" t="s">
        <v>641</v>
      </c>
    </row>
    <row r="149" s="2" customFormat="1">
      <c r="A149" s="36"/>
      <c r="B149" s="37"/>
      <c r="C149" s="38"/>
      <c r="D149" s="248" t="s">
        <v>211</v>
      </c>
      <c r="E149" s="38"/>
      <c r="F149" s="249" t="s">
        <v>350</v>
      </c>
      <c r="G149" s="38"/>
      <c r="H149" s="38"/>
      <c r="I149" s="152"/>
      <c r="J149" s="38"/>
      <c r="K149" s="38"/>
      <c r="L149" s="42"/>
      <c r="M149" s="250"/>
      <c r="N149" s="251"/>
      <c r="O149" s="89"/>
      <c r="P149" s="89"/>
      <c r="Q149" s="89"/>
      <c r="R149" s="89"/>
      <c r="S149" s="89"/>
      <c r="T149" s="90"/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T149" s="15" t="s">
        <v>211</v>
      </c>
      <c r="AU149" s="15" t="s">
        <v>80</v>
      </c>
    </row>
    <row r="150" s="12" customFormat="1">
      <c r="A150" s="12"/>
      <c r="B150" s="252"/>
      <c r="C150" s="253"/>
      <c r="D150" s="248" t="s">
        <v>213</v>
      </c>
      <c r="E150" s="254" t="s">
        <v>328</v>
      </c>
      <c r="F150" s="255" t="s">
        <v>642</v>
      </c>
      <c r="G150" s="253"/>
      <c r="H150" s="256">
        <v>537.85000000000002</v>
      </c>
      <c r="I150" s="257"/>
      <c r="J150" s="253"/>
      <c r="K150" s="253"/>
      <c r="L150" s="258"/>
      <c r="M150" s="259"/>
      <c r="N150" s="260"/>
      <c r="O150" s="260"/>
      <c r="P150" s="260"/>
      <c r="Q150" s="260"/>
      <c r="R150" s="260"/>
      <c r="S150" s="260"/>
      <c r="T150" s="261"/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T150" s="262" t="s">
        <v>213</v>
      </c>
      <c r="AU150" s="262" t="s">
        <v>80</v>
      </c>
      <c r="AV150" s="12" t="s">
        <v>95</v>
      </c>
      <c r="AW150" s="12" t="s">
        <v>29</v>
      </c>
      <c r="AX150" s="12" t="s">
        <v>72</v>
      </c>
      <c r="AY150" s="262" t="s">
        <v>203</v>
      </c>
    </row>
    <row r="151" s="12" customFormat="1">
      <c r="A151" s="12"/>
      <c r="B151" s="252"/>
      <c r="C151" s="253"/>
      <c r="D151" s="248" t="s">
        <v>213</v>
      </c>
      <c r="E151" s="254" t="s">
        <v>613</v>
      </c>
      <c r="F151" s="255" t="s">
        <v>643</v>
      </c>
      <c r="G151" s="253"/>
      <c r="H151" s="256">
        <v>465.41000000000002</v>
      </c>
      <c r="I151" s="257"/>
      <c r="J151" s="253"/>
      <c r="K151" s="253"/>
      <c r="L151" s="258"/>
      <c r="M151" s="259"/>
      <c r="N151" s="260"/>
      <c r="O151" s="260"/>
      <c r="P151" s="260"/>
      <c r="Q151" s="260"/>
      <c r="R151" s="260"/>
      <c r="S151" s="260"/>
      <c r="T151" s="261"/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T151" s="262" t="s">
        <v>213</v>
      </c>
      <c r="AU151" s="262" t="s">
        <v>80</v>
      </c>
      <c r="AV151" s="12" t="s">
        <v>95</v>
      </c>
      <c r="AW151" s="12" t="s">
        <v>29</v>
      </c>
      <c r="AX151" s="12" t="s">
        <v>72</v>
      </c>
      <c r="AY151" s="262" t="s">
        <v>203</v>
      </c>
    </row>
    <row r="152" s="12" customFormat="1">
      <c r="A152" s="12"/>
      <c r="B152" s="252"/>
      <c r="C152" s="253"/>
      <c r="D152" s="248" t="s">
        <v>213</v>
      </c>
      <c r="E152" s="254" t="s">
        <v>644</v>
      </c>
      <c r="F152" s="255" t="s">
        <v>645</v>
      </c>
      <c r="G152" s="253"/>
      <c r="H152" s="256">
        <v>1003.26</v>
      </c>
      <c r="I152" s="257"/>
      <c r="J152" s="253"/>
      <c r="K152" s="253"/>
      <c r="L152" s="258"/>
      <c r="M152" s="259"/>
      <c r="N152" s="260"/>
      <c r="O152" s="260"/>
      <c r="P152" s="260"/>
      <c r="Q152" s="260"/>
      <c r="R152" s="260"/>
      <c r="S152" s="260"/>
      <c r="T152" s="261"/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T152" s="262" t="s">
        <v>213</v>
      </c>
      <c r="AU152" s="262" t="s">
        <v>80</v>
      </c>
      <c r="AV152" s="12" t="s">
        <v>95</v>
      </c>
      <c r="AW152" s="12" t="s">
        <v>29</v>
      </c>
      <c r="AX152" s="12" t="s">
        <v>80</v>
      </c>
      <c r="AY152" s="262" t="s">
        <v>203</v>
      </c>
    </row>
    <row r="153" s="2" customFormat="1" ht="16.5" customHeight="1">
      <c r="A153" s="36"/>
      <c r="B153" s="37"/>
      <c r="C153" s="236" t="s">
        <v>355</v>
      </c>
      <c r="D153" s="236" t="s">
        <v>204</v>
      </c>
      <c r="E153" s="237" t="s">
        <v>356</v>
      </c>
      <c r="F153" s="238" t="s">
        <v>357</v>
      </c>
      <c r="G153" s="239" t="s">
        <v>311</v>
      </c>
      <c r="H153" s="240">
        <v>1094.6199999999999</v>
      </c>
      <c r="I153" s="241"/>
      <c r="J153" s="240">
        <f>ROUND(I153*H153,2)</f>
        <v>0</v>
      </c>
      <c r="K153" s="238" t="s">
        <v>208</v>
      </c>
      <c r="L153" s="42"/>
      <c r="M153" s="242" t="s">
        <v>1</v>
      </c>
      <c r="N153" s="243" t="s">
        <v>37</v>
      </c>
      <c r="O153" s="89"/>
      <c r="P153" s="244">
        <f>O153*H153</f>
        <v>0</v>
      </c>
      <c r="Q153" s="244">
        <v>0</v>
      </c>
      <c r="R153" s="244">
        <f>Q153*H153</f>
        <v>0</v>
      </c>
      <c r="S153" s="244">
        <v>0</v>
      </c>
      <c r="T153" s="245">
        <f>S153*H153</f>
        <v>0</v>
      </c>
      <c r="U153" s="36"/>
      <c r="V153" s="36"/>
      <c r="W153" s="36"/>
      <c r="X153" s="36"/>
      <c r="Y153" s="36"/>
      <c r="Z153" s="36"/>
      <c r="AA153" s="36"/>
      <c r="AB153" s="36"/>
      <c r="AC153" s="36"/>
      <c r="AD153" s="36"/>
      <c r="AE153" s="36"/>
      <c r="AR153" s="246" t="s">
        <v>209</v>
      </c>
      <c r="AT153" s="246" t="s">
        <v>204</v>
      </c>
      <c r="AU153" s="246" t="s">
        <v>80</v>
      </c>
      <c r="AY153" s="15" t="s">
        <v>203</v>
      </c>
      <c r="BE153" s="247">
        <f>IF(N153="základní",J153,0)</f>
        <v>0</v>
      </c>
      <c r="BF153" s="247">
        <f>IF(N153="snížená",J153,0)</f>
        <v>0</v>
      </c>
      <c r="BG153" s="247">
        <f>IF(N153="zákl. přenesená",J153,0)</f>
        <v>0</v>
      </c>
      <c r="BH153" s="247">
        <f>IF(N153="sníž. přenesená",J153,0)</f>
        <v>0</v>
      </c>
      <c r="BI153" s="247">
        <f>IF(N153="nulová",J153,0)</f>
        <v>0</v>
      </c>
      <c r="BJ153" s="15" t="s">
        <v>80</v>
      </c>
      <c r="BK153" s="247">
        <f>ROUND(I153*H153,2)</f>
        <v>0</v>
      </c>
      <c r="BL153" s="15" t="s">
        <v>209</v>
      </c>
      <c r="BM153" s="246" t="s">
        <v>646</v>
      </c>
    </row>
    <row r="154" s="2" customFormat="1">
      <c r="A154" s="36"/>
      <c r="B154" s="37"/>
      <c r="C154" s="38"/>
      <c r="D154" s="248" t="s">
        <v>211</v>
      </c>
      <c r="E154" s="38"/>
      <c r="F154" s="249" t="s">
        <v>350</v>
      </c>
      <c r="G154" s="38"/>
      <c r="H154" s="38"/>
      <c r="I154" s="152"/>
      <c r="J154" s="38"/>
      <c r="K154" s="38"/>
      <c r="L154" s="42"/>
      <c r="M154" s="250"/>
      <c r="N154" s="251"/>
      <c r="O154" s="89"/>
      <c r="P154" s="89"/>
      <c r="Q154" s="89"/>
      <c r="R154" s="89"/>
      <c r="S154" s="89"/>
      <c r="T154" s="90"/>
      <c r="U154" s="36"/>
      <c r="V154" s="36"/>
      <c r="W154" s="36"/>
      <c r="X154" s="36"/>
      <c r="Y154" s="36"/>
      <c r="Z154" s="36"/>
      <c r="AA154" s="36"/>
      <c r="AB154" s="36"/>
      <c r="AC154" s="36"/>
      <c r="AD154" s="36"/>
      <c r="AE154" s="36"/>
      <c r="AT154" s="15" t="s">
        <v>211</v>
      </c>
      <c r="AU154" s="15" t="s">
        <v>80</v>
      </c>
    </row>
    <row r="155" s="12" customFormat="1">
      <c r="A155" s="12"/>
      <c r="B155" s="252"/>
      <c r="C155" s="253"/>
      <c r="D155" s="248" t="s">
        <v>213</v>
      </c>
      <c r="E155" s="254" t="s">
        <v>226</v>
      </c>
      <c r="F155" s="255" t="s">
        <v>647</v>
      </c>
      <c r="G155" s="253"/>
      <c r="H155" s="256">
        <v>1094.6199999999999</v>
      </c>
      <c r="I155" s="257"/>
      <c r="J155" s="253"/>
      <c r="K155" s="253"/>
      <c r="L155" s="258"/>
      <c r="M155" s="259"/>
      <c r="N155" s="260"/>
      <c r="O155" s="260"/>
      <c r="P155" s="260"/>
      <c r="Q155" s="260"/>
      <c r="R155" s="260"/>
      <c r="S155" s="260"/>
      <c r="T155" s="261"/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T155" s="262" t="s">
        <v>213</v>
      </c>
      <c r="AU155" s="262" t="s">
        <v>80</v>
      </c>
      <c r="AV155" s="12" t="s">
        <v>95</v>
      </c>
      <c r="AW155" s="12" t="s">
        <v>29</v>
      </c>
      <c r="AX155" s="12" t="s">
        <v>80</v>
      </c>
      <c r="AY155" s="262" t="s">
        <v>203</v>
      </c>
    </row>
    <row r="156" s="2" customFormat="1" ht="16.5" customHeight="1">
      <c r="A156" s="36"/>
      <c r="B156" s="37"/>
      <c r="C156" s="236" t="s">
        <v>275</v>
      </c>
      <c r="D156" s="236" t="s">
        <v>204</v>
      </c>
      <c r="E156" s="237" t="s">
        <v>360</v>
      </c>
      <c r="F156" s="238" t="s">
        <v>361</v>
      </c>
      <c r="G156" s="239" t="s">
        <v>311</v>
      </c>
      <c r="H156" s="240">
        <v>1003.26</v>
      </c>
      <c r="I156" s="241"/>
      <c r="J156" s="240">
        <f>ROUND(I156*H156,2)</f>
        <v>0</v>
      </c>
      <c r="K156" s="238" t="s">
        <v>208</v>
      </c>
      <c r="L156" s="42"/>
      <c r="M156" s="242" t="s">
        <v>1</v>
      </c>
      <c r="N156" s="243" t="s">
        <v>37</v>
      </c>
      <c r="O156" s="89"/>
      <c r="P156" s="244">
        <f>O156*H156</f>
        <v>0</v>
      </c>
      <c r="Q156" s="244">
        <v>0</v>
      </c>
      <c r="R156" s="244">
        <f>Q156*H156</f>
        <v>0</v>
      </c>
      <c r="S156" s="244">
        <v>0</v>
      </c>
      <c r="T156" s="245">
        <f>S156*H156</f>
        <v>0</v>
      </c>
      <c r="U156" s="36"/>
      <c r="V156" s="36"/>
      <c r="W156" s="36"/>
      <c r="X156" s="36"/>
      <c r="Y156" s="36"/>
      <c r="Z156" s="36"/>
      <c r="AA156" s="36"/>
      <c r="AB156" s="36"/>
      <c r="AC156" s="36"/>
      <c r="AD156" s="36"/>
      <c r="AE156" s="36"/>
      <c r="AR156" s="246" t="s">
        <v>209</v>
      </c>
      <c r="AT156" s="246" t="s">
        <v>204</v>
      </c>
      <c r="AU156" s="246" t="s">
        <v>80</v>
      </c>
      <c r="AY156" s="15" t="s">
        <v>203</v>
      </c>
      <c r="BE156" s="247">
        <f>IF(N156="základní",J156,0)</f>
        <v>0</v>
      </c>
      <c r="BF156" s="247">
        <f>IF(N156="snížená",J156,0)</f>
        <v>0</v>
      </c>
      <c r="BG156" s="247">
        <f>IF(N156="zákl. přenesená",J156,0)</f>
        <v>0</v>
      </c>
      <c r="BH156" s="247">
        <f>IF(N156="sníž. přenesená",J156,0)</f>
        <v>0</v>
      </c>
      <c r="BI156" s="247">
        <f>IF(N156="nulová",J156,0)</f>
        <v>0</v>
      </c>
      <c r="BJ156" s="15" t="s">
        <v>80</v>
      </c>
      <c r="BK156" s="247">
        <f>ROUND(I156*H156,2)</f>
        <v>0</v>
      </c>
      <c r="BL156" s="15" t="s">
        <v>209</v>
      </c>
      <c r="BM156" s="246" t="s">
        <v>648</v>
      </c>
    </row>
    <row r="157" s="2" customFormat="1">
      <c r="A157" s="36"/>
      <c r="B157" s="37"/>
      <c r="C157" s="38"/>
      <c r="D157" s="248" t="s">
        <v>211</v>
      </c>
      <c r="E157" s="38"/>
      <c r="F157" s="249" t="s">
        <v>363</v>
      </c>
      <c r="G157" s="38"/>
      <c r="H157" s="38"/>
      <c r="I157" s="152"/>
      <c r="J157" s="38"/>
      <c r="K157" s="38"/>
      <c r="L157" s="42"/>
      <c r="M157" s="250"/>
      <c r="N157" s="251"/>
      <c r="O157" s="89"/>
      <c r="P157" s="89"/>
      <c r="Q157" s="89"/>
      <c r="R157" s="89"/>
      <c r="S157" s="89"/>
      <c r="T157" s="90"/>
      <c r="U157" s="36"/>
      <c r="V157" s="36"/>
      <c r="W157" s="36"/>
      <c r="X157" s="36"/>
      <c r="Y157" s="36"/>
      <c r="Z157" s="36"/>
      <c r="AA157" s="36"/>
      <c r="AB157" s="36"/>
      <c r="AC157" s="36"/>
      <c r="AD157" s="36"/>
      <c r="AE157" s="36"/>
      <c r="AT157" s="15" t="s">
        <v>211</v>
      </c>
      <c r="AU157" s="15" t="s">
        <v>80</v>
      </c>
    </row>
    <row r="158" s="12" customFormat="1">
      <c r="A158" s="12"/>
      <c r="B158" s="252"/>
      <c r="C158" s="253"/>
      <c r="D158" s="248" t="s">
        <v>213</v>
      </c>
      <c r="E158" s="254" t="s">
        <v>333</v>
      </c>
      <c r="F158" s="255" t="s">
        <v>642</v>
      </c>
      <c r="G158" s="253"/>
      <c r="H158" s="256">
        <v>537.85000000000002</v>
      </c>
      <c r="I158" s="257"/>
      <c r="J158" s="253"/>
      <c r="K158" s="253"/>
      <c r="L158" s="258"/>
      <c r="M158" s="259"/>
      <c r="N158" s="260"/>
      <c r="O158" s="260"/>
      <c r="P158" s="260"/>
      <c r="Q158" s="260"/>
      <c r="R158" s="260"/>
      <c r="S158" s="260"/>
      <c r="T158" s="261"/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T158" s="262" t="s">
        <v>213</v>
      </c>
      <c r="AU158" s="262" t="s">
        <v>80</v>
      </c>
      <c r="AV158" s="12" t="s">
        <v>95</v>
      </c>
      <c r="AW158" s="12" t="s">
        <v>29</v>
      </c>
      <c r="AX158" s="12" t="s">
        <v>72</v>
      </c>
      <c r="AY158" s="262" t="s">
        <v>203</v>
      </c>
    </row>
    <row r="159" s="12" customFormat="1">
      <c r="A159" s="12"/>
      <c r="B159" s="252"/>
      <c r="C159" s="253"/>
      <c r="D159" s="248" t="s">
        <v>213</v>
      </c>
      <c r="E159" s="254" t="s">
        <v>615</v>
      </c>
      <c r="F159" s="255" t="s">
        <v>643</v>
      </c>
      <c r="G159" s="253"/>
      <c r="H159" s="256">
        <v>465.41000000000002</v>
      </c>
      <c r="I159" s="257"/>
      <c r="J159" s="253"/>
      <c r="K159" s="253"/>
      <c r="L159" s="258"/>
      <c r="M159" s="259"/>
      <c r="N159" s="260"/>
      <c r="O159" s="260"/>
      <c r="P159" s="260"/>
      <c r="Q159" s="260"/>
      <c r="R159" s="260"/>
      <c r="S159" s="260"/>
      <c r="T159" s="261"/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T159" s="262" t="s">
        <v>213</v>
      </c>
      <c r="AU159" s="262" t="s">
        <v>80</v>
      </c>
      <c r="AV159" s="12" t="s">
        <v>95</v>
      </c>
      <c r="AW159" s="12" t="s">
        <v>29</v>
      </c>
      <c r="AX159" s="12" t="s">
        <v>72</v>
      </c>
      <c r="AY159" s="262" t="s">
        <v>203</v>
      </c>
    </row>
    <row r="160" s="12" customFormat="1">
      <c r="A160" s="12"/>
      <c r="B160" s="252"/>
      <c r="C160" s="253"/>
      <c r="D160" s="248" t="s">
        <v>213</v>
      </c>
      <c r="E160" s="254" t="s">
        <v>649</v>
      </c>
      <c r="F160" s="255" t="s">
        <v>650</v>
      </c>
      <c r="G160" s="253"/>
      <c r="H160" s="256">
        <v>1003.26</v>
      </c>
      <c r="I160" s="257"/>
      <c r="J160" s="253"/>
      <c r="K160" s="253"/>
      <c r="L160" s="258"/>
      <c r="M160" s="259"/>
      <c r="N160" s="260"/>
      <c r="O160" s="260"/>
      <c r="P160" s="260"/>
      <c r="Q160" s="260"/>
      <c r="R160" s="260"/>
      <c r="S160" s="260"/>
      <c r="T160" s="261"/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T160" s="262" t="s">
        <v>213</v>
      </c>
      <c r="AU160" s="262" t="s">
        <v>80</v>
      </c>
      <c r="AV160" s="12" t="s">
        <v>95</v>
      </c>
      <c r="AW160" s="12" t="s">
        <v>29</v>
      </c>
      <c r="AX160" s="12" t="s">
        <v>80</v>
      </c>
      <c r="AY160" s="262" t="s">
        <v>203</v>
      </c>
    </row>
    <row r="161" s="2" customFormat="1" ht="16.5" customHeight="1">
      <c r="A161" s="36"/>
      <c r="B161" s="37"/>
      <c r="C161" s="236" t="s">
        <v>366</v>
      </c>
      <c r="D161" s="236" t="s">
        <v>204</v>
      </c>
      <c r="E161" s="237" t="s">
        <v>367</v>
      </c>
      <c r="F161" s="238" t="s">
        <v>368</v>
      </c>
      <c r="G161" s="239" t="s">
        <v>311</v>
      </c>
      <c r="H161" s="240">
        <v>144.55000000000001</v>
      </c>
      <c r="I161" s="241"/>
      <c r="J161" s="240">
        <f>ROUND(I161*H161,2)</f>
        <v>0</v>
      </c>
      <c r="K161" s="238" t="s">
        <v>208</v>
      </c>
      <c r="L161" s="42"/>
      <c r="M161" s="242" t="s">
        <v>1</v>
      </c>
      <c r="N161" s="243" t="s">
        <v>37</v>
      </c>
      <c r="O161" s="89"/>
      <c r="P161" s="244">
        <f>O161*H161</f>
        <v>0</v>
      </c>
      <c r="Q161" s="244">
        <v>0</v>
      </c>
      <c r="R161" s="244">
        <f>Q161*H161</f>
        <v>0</v>
      </c>
      <c r="S161" s="244">
        <v>0</v>
      </c>
      <c r="T161" s="245">
        <f>S161*H161</f>
        <v>0</v>
      </c>
      <c r="U161" s="36"/>
      <c r="V161" s="36"/>
      <c r="W161" s="36"/>
      <c r="X161" s="36"/>
      <c r="Y161" s="36"/>
      <c r="Z161" s="36"/>
      <c r="AA161" s="36"/>
      <c r="AB161" s="36"/>
      <c r="AC161" s="36"/>
      <c r="AD161" s="36"/>
      <c r="AE161" s="36"/>
      <c r="AR161" s="246" t="s">
        <v>209</v>
      </c>
      <c r="AT161" s="246" t="s">
        <v>204</v>
      </c>
      <c r="AU161" s="246" t="s">
        <v>80</v>
      </c>
      <c r="AY161" s="15" t="s">
        <v>203</v>
      </c>
      <c r="BE161" s="247">
        <f>IF(N161="základní",J161,0)</f>
        <v>0</v>
      </c>
      <c r="BF161" s="247">
        <f>IF(N161="snížená",J161,0)</f>
        <v>0</v>
      </c>
      <c r="BG161" s="247">
        <f>IF(N161="zákl. přenesená",J161,0)</f>
        <v>0</v>
      </c>
      <c r="BH161" s="247">
        <f>IF(N161="sníž. přenesená",J161,0)</f>
        <v>0</v>
      </c>
      <c r="BI161" s="247">
        <f>IF(N161="nulová",J161,0)</f>
        <v>0</v>
      </c>
      <c r="BJ161" s="15" t="s">
        <v>80</v>
      </c>
      <c r="BK161" s="247">
        <f>ROUND(I161*H161,2)</f>
        <v>0</v>
      </c>
      <c r="BL161" s="15" t="s">
        <v>209</v>
      </c>
      <c r="BM161" s="246" t="s">
        <v>651</v>
      </c>
    </row>
    <row r="162" s="2" customFormat="1">
      <c r="A162" s="36"/>
      <c r="B162" s="37"/>
      <c r="C162" s="38"/>
      <c r="D162" s="248" t="s">
        <v>211</v>
      </c>
      <c r="E162" s="38"/>
      <c r="F162" s="249" t="s">
        <v>370</v>
      </c>
      <c r="G162" s="38"/>
      <c r="H162" s="38"/>
      <c r="I162" s="152"/>
      <c r="J162" s="38"/>
      <c r="K162" s="38"/>
      <c r="L162" s="42"/>
      <c r="M162" s="250"/>
      <c r="N162" s="251"/>
      <c r="O162" s="89"/>
      <c r="P162" s="89"/>
      <c r="Q162" s="89"/>
      <c r="R162" s="89"/>
      <c r="S162" s="89"/>
      <c r="T162" s="90"/>
      <c r="U162" s="36"/>
      <c r="V162" s="36"/>
      <c r="W162" s="36"/>
      <c r="X162" s="36"/>
      <c r="Y162" s="36"/>
      <c r="Z162" s="36"/>
      <c r="AA162" s="36"/>
      <c r="AB162" s="36"/>
      <c r="AC162" s="36"/>
      <c r="AD162" s="36"/>
      <c r="AE162" s="36"/>
      <c r="AT162" s="15" t="s">
        <v>211</v>
      </c>
      <c r="AU162" s="15" t="s">
        <v>80</v>
      </c>
    </row>
    <row r="163" s="12" customFormat="1">
      <c r="A163" s="12"/>
      <c r="B163" s="252"/>
      <c r="C163" s="253"/>
      <c r="D163" s="248" t="s">
        <v>213</v>
      </c>
      <c r="E163" s="254" t="s">
        <v>231</v>
      </c>
      <c r="F163" s="255" t="s">
        <v>623</v>
      </c>
      <c r="G163" s="253"/>
      <c r="H163" s="256">
        <v>144.55000000000001</v>
      </c>
      <c r="I163" s="257"/>
      <c r="J163" s="253"/>
      <c r="K163" s="253"/>
      <c r="L163" s="258"/>
      <c r="M163" s="259"/>
      <c r="N163" s="260"/>
      <c r="O163" s="260"/>
      <c r="P163" s="260"/>
      <c r="Q163" s="260"/>
      <c r="R163" s="260"/>
      <c r="S163" s="260"/>
      <c r="T163" s="261"/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T163" s="262" t="s">
        <v>213</v>
      </c>
      <c r="AU163" s="262" t="s">
        <v>80</v>
      </c>
      <c r="AV163" s="12" t="s">
        <v>95</v>
      </c>
      <c r="AW163" s="12" t="s">
        <v>29</v>
      </c>
      <c r="AX163" s="12" t="s">
        <v>80</v>
      </c>
      <c r="AY163" s="262" t="s">
        <v>203</v>
      </c>
    </row>
    <row r="164" s="2" customFormat="1" ht="16.5" customHeight="1">
      <c r="A164" s="36"/>
      <c r="B164" s="37"/>
      <c r="C164" s="236" t="s">
        <v>371</v>
      </c>
      <c r="D164" s="236" t="s">
        <v>204</v>
      </c>
      <c r="E164" s="237" t="s">
        <v>372</v>
      </c>
      <c r="F164" s="238" t="s">
        <v>373</v>
      </c>
      <c r="G164" s="239" t="s">
        <v>325</v>
      </c>
      <c r="H164" s="240">
        <v>2435</v>
      </c>
      <c r="I164" s="241"/>
      <c r="J164" s="240">
        <f>ROUND(I164*H164,2)</f>
        <v>0</v>
      </c>
      <c r="K164" s="238" t="s">
        <v>208</v>
      </c>
      <c r="L164" s="42"/>
      <c r="M164" s="242" t="s">
        <v>1</v>
      </c>
      <c r="N164" s="243" t="s">
        <v>37</v>
      </c>
      <c r="O164" s="89"/>
      <c r="P164" s="244">
        <f>O164*H164</f>
        <v>0</v>
      </c>
      <c r="Q164" s="244">
        <v>0</v>
      </c>
      <c r="R164" s="244">
        <f>Q164*H164</f>
        <v>0</v>
      </c>
      <c r="S164" s="244">
        <v>0</v>
      </c>
      <c r="T164" s="245">
        <f>S164*H164</f>
        <v>0</v>
      </c>
      <c r="U164" s="36"/>
      <c r="V164" s="36"/>
      <c r="W164" s="36"/>
      <c r="X164" s="36"/>
      <c r="Y164" s="36"/>
      <c r="Z164" s="36"/>
      <c r="AA164" s="36"/>
      <c r="AB164" s="36"/>
      <c r="AC164" s="36"/>
      <c r="AD164" s="36"/>
      <c r="AE164" s="36"/>
      <c r="AR164" s="246" t="s">
        <v>209</v>
      </c>
      <c r="AT164" s="246" t="s">
        <v>204</v>
      </c>
      <c r="AU164" s="246" t="s">
        <v>80</v>
      </c>
      <c r="AY164" s="15" t="s">
        <v>203</v>
      </c>
      <c r="BE164" s="247">
        <f>IF(N164="základní",J164,0)</f>
        <v>0</v>
      </c>
      <c r="BF164" s="247">
        <f>IF(N164="snížená",J164,0)</f>
        <v>0</v>
      </c>
      <c r="BG164" s="247">
        <f>IF(N164="zákl. přenesená",J164,0)</f>
        <v>0</v>
      </c>
      <c r="BH164" s="247">
        <f>IF(N164="sníž. přenesená",J164,0)</f>
        <v>0</v>
      </c>
      <c r="BI164" s="247">
        <f>IF(N164="nulová",J164,0)</f>
        <v>0</v>
      </c>
      <c r="BJ164" s="15" t="s">
        <v>80</v>
      </c>
      <c r="BK164" s="247">
        <f>ROUND(I164*H164,2)</f>
        <v>0</v>
      </c>
      <c r="BL164" s="15" t="s">
        <v>209</v>
      </c>
      <c r="BM164" s="246" t="s">
        <v>652</v>
      </c>
    </row>
    <row r="165" s="2" customFormat="1">
      <c r="A165" s="36"/>
      <c r="B165" s="37"/>
      <c r="C165" s="38"/>
      <c r="D165" s="248" t="s">
        <v>211</v>
      </c>
      <c r="E165" s="38"/>
      <c r="F165" s="249" t="s">
        <v>375</v>
      </c>
      <c r="G165" s="38"/>
      <c r="H165" s="38"/>
      <c r="I165" s="152"/>
      <c r="J165" s="38"/>
      <c r="K165" s="38"/>
      <c r="L165" s="42"/>
      <c r="M165" s="250"/>
      <c r="N165" s="251"/>
      <c r="O165" s="89"/>
      <c r="P165" s="89"/>
      <c r="Q165" s="89"/>
      <c r="R165" s="89"/>
      <c r="S165" s="89"/>
      <c r="T165" s="90"/>
      <c r="U165" s="36"/>
      <c r="V165" s="36"/>
      <c r="W165" s="36"/>
      <c r="X165" s="36"/>
      <c r="Y165" s="36"/>
      <c r="Z165" s="36"/>
      <c r="AA165" s="36"/>
      <c r="AB165" s="36"/>
      <c r="AC165" s="36"/>
      <c r="AD165" s="36"/>
      <c r="AE165" s="36"/>
      <c r="AT165" s="15" t="s">
        <v>211</v>
      </c>
      <c r="AU165" s="15" t="s">
        <v>80</v>
      </c>
    </row>
    <row r="166" s="12" customFormat="1">
      <c r="A166" s="12"/>
      <c r="B166" s="252"/>
      <c r="C166" s="253"/>
      <c r="D166" s="248" t="s">
        <v>213</v>
      </c>
      <c r="E166" s="254" t="s">
        <v>237</v>
      </c>
      <c r="F166" s="255" t="s">
        <v>653</v>
      </c>
      <c r="G166" s="253"/>
      <c r="H166" s="256">
        <v>2435</v>
      </c>
      <c r="I166" s="257"/>
      <c r="J166" s="253"/>
      <c r="K166" s="253"/>
      <c r="L166" s="258"/>
      <c r="M166" s="259"/>
      <c r="N166" s="260"/>
      <c r="O166" s="260"/>
      <c r="P166" s="260"/>
      <c r="Q166" s="260"/>
      <c r="R166" s="260"/>
      <c r="S166" s="260"/>
      <c r="T166" s="261"/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T166" s="262" t="s">
        <v>213</v>
      </c>
      <c r="AU166" s="262" t="s">
        <v>80</v>
      </c>
      <c r="AV166" s="12" t="s">
        <v>95</v>
      </c>
      <c r="AW166" s="12" t="s">
        <v>29</v>
      </c>
      <c r="AX166" s="12" t="s">
        <v>80</v>
      </c>
      <c r="AY166" s="262" t="s">
        <v>203</v>
      </c>
    </row>
    <row r="167" s="2" customFormat="1" ht="16.5" customHeight="1">
      <c r="A167" s="36"/>
      <c r="B167" s="37"/>
      <c r="C167" s="236" t="s">
        <v>377</v>
      </c>
      <c r="D167" s="236" t="s">
        <v>204</v>
      </c>
      <c r="E167" s="237" t="s">
        <v>378</v>
      </c>
      <c r="F167" s="238" t="s">
        <v>379</v>
      </c>
      <c r="G167" s="239" t="s">
        <v>311</v>
      </c>
      <c r="H167" s="240">
        <v>537.85000000000002</v>
      </c>
      <c r="I167" s="241"/>
      <c r="J167" s="240">
        <f>ROUND(I167*H167,2)</f>
        <v>0</v>
      </c>
      <c r="K167" s="238" t="s">
        <v>208</v>
      </c>
      <c r="L167" s="42"/>
      <c r="M167" s="242" t="s">
        <v>1</v>
      </c>
      <c r="N167" s="243" t="s">
        <v>37</v>
      </c>
      <c r="O167" s="89"/>
      <c r="P167" s="244">
        <f>O167*H167</f>
        <v>0</v>
      </c>
      <c r="Q167" s="244">
        <v>0</v>
      </c>
      <c r="R167" s="244">
        <f>Q167*H167</f>
        <v>0</v>
      </c>
      <c r="S167" s="244">
        <v>0</v>
      </c>
      <c r="T167" s="245">
        <f>S167*H167</f>
        <v>0</v>
      </c>
      <c r="U167" s="36"/>
      <c r="V167" s="36"/>
      <c r="W167" s="36"/>
      <c r="X167" s="36"/>
      <c r="Y167" s="36"/>
      <c r="Z167" s="36"/>
      <c r="AA167" s="36"/>
      <c r="AB167" s="36"/>
      <c r="AC167" s="36"/>
      <c r="AD167" s="36"/>
      <c r="AE167" s="36"/>
      <c r="AR167" s="246" t="s">
        <v>209</v>
      </c>
      <c r="AT167" s="246" t="s">
        <v>204</v>
      </c>
      <c r="AU167" s="246" t="s">
        <v>80</v>
      </c>
      <c r="AY167" s="15" t="s">
        <v>203</v>
      </c>
      <c r="BE167" s="247">
        <f>IF(N167="základní",J167,0)</f>
        <v>0</v>
      </c>
      <c r="BF167" s="247">
        <f>IF(N167="snížená",J167,0)</f>
        <v>0</v>
      </c>
      <c r="BG167" s="247">
        <f>IF(N167="zákl. přenesená",J167,0)</f>
        <v>0</v>
      </c>
      <c r="BH167" s="247">
        <f>IF(N167="sníž. přenesená",J167,0)</f>
        <v>0</v>
      </c>
      <c r="BI167" s="247">
        <f>IF(N167="nulová",J167,0)</f>
        <v>0</v>
      </c>
      <c r="BJ167" s="15" t="s">
        <v>80</v>
      </c>
      <c r="BK167" s="247">
        <f>ROUND(I167*H167,2)</f>
        <v>0</v>
      </c>
      <c r="BL167" s="15" t="s">
        <v>209</v>
      </c>
      <c r="BM167" s="246" t="s">
        <v>654</v>
      </c>
    </row>
    <row r="168" s="2" customFormat="1">
      <c r="A168" s="36"/>
      <c r="B168" s="37"/>
      <c r="C168" s="38"/>
      <c r="D168" s="248" t="s">
        <v>211</v>
      </c>
      <c r="E168" s="38"/>
      <c r="F168" s="249" t="s">
        <v>381</v>
      </c>
      <c r="G168" s="38"/>
      <c r="H168" s="38"/>
      <c r="I168" s="152"/>
      <c r="J168" s="38"/>
      <c r="K168" s="38"/>
      <c r="L168" s="42"/>
      <c r="M168" s="250"/>
      <c r="N168" s="251"/>
      <c r="O168" s="89"/>
      <c r="P168" s="89"/>
      <c r="Q168" s="89"/>
      <c r="R168" s="89"/>
      <c r="S168" s="89"/>
      <c r="T168" s="90"/>
      <c r="U168" s="36"/>
      <c r="V168" s="36"/>
      <c r="W168" s="36"/>
      <c r="X168" s="36"/>
      <c r="Y168" s="36"/>
      <c r="Z168" s="36"/>
      <c r="AA168" s="36"/>
      <c r="AB168" s="36"/>
      <c r="AC168" s="36"/>
      <c r="AD168" s="36"/>
      <c r="AE168" s="36"/>
      <c r="AT168" s="15" t="s">
        <v>211</v>
      </c>
      <c r="AU168" s="15" t="s">
        <v>80</v>
      </c>
    </row>
    <row r="169" s="12" customFormat="1">
      <c r="A169" s="12"/>
      <c r="B169" s="252"/>
      <c r="C169" s="253"/>
      <c r="D169" s="248" t="s">
        <v>213</v>
      </c>
      <c r="E169" s="254" t="s">
        <v>214</v>
      </c>
      <c r="F169" s="255" t="s">
        <v>655</v>
      </c>
      <c r="G169" s="253"/>
      <c r="H169" s="256">
        <v>215.90000000000001</v>
      </c>
      <c r="I169" s="257"/>
      <c r="J169" s="253"/>
      <c r="K169" s="253"/>
      <c r="L169" s="258"/>
      <c r="M169" s="259"/>
      <c r="N169" s="260"/>
      <c r="O169" s="260"/>
      <c r="P169" s="260"/>
      <c r="Q169" s="260"/>
      <c r="R169" s="260"/>
      <c r="S169" s="260"/>
      <c r="T169" s="261"/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T169" s="262" t="s">
        <v>213</v>
      </c>
      <c r="AU169" s="262" t="s">
        <v>80</v>
      </c>
      <c r="AV169" s="12" t="s">
        <v>95</v>
      </c>
      <c r="AW169" s="12" t="s">
        <v>29</v>
      </c>
      <c r="AX169" s="12" t="s">
        <v>72</v>
      </c>
      <c r="AY169" s="262" t="s">
        <v>203</v>
      </c>
    </row>
    <row r="170" s="12" customFormat="1">
      <c r="A170" s="12"/>
      <c r="B170" s="252"/>
      <c r="C170" s="253"/>
      <c r="D170" s="248" t="s">
        <v>213</v>
      </c>
      <c r="E170" s="254" t="s">
        <v>610</v>
      </c>
      <c r="F170" s="255" t="s">
        <v>656</v>
      </c>
      <c r="G170" s="253"/>
      <c r="H170" s="256">
        <v>321.94999999999999</v>
      </c>
      <c r="I170" s="257"/>
      <c r="J170" s="253"/>
      <c r="K170" s="253"/>
      <c r="L170" s="258"/>
      <c r="M170" s="259"/>
      <c r="N170" s="260"/>
      <c r="O170" s="260"/>
      <c r="P170" s="260"/>
      <c r="Q170" s="260"/>
      <c r="R170" s="260"/>
      <c r="S170" s="260"/>
      <c r="T170" s="261"/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T170" s="262" t="s">
        <v>213</v>
      </c>
      <c r="AU170" s="262" t="s">
        <v>80</v>
      </c>
      <c r="AV170" s="12" t="s">
        <v>95</v>
      </c>
      <c r="AW170" s="12" t="s">
        <v>29</v>
      </c>
      <c r="AX170" s="12" t="s">
        <v>72</v>
      </c>
      <c r="AY170" s="262" t="s">
        <v>203</v>
      </c>
    </row>
    <row r="171" s="12" customFormat="1">
      <c r="A171" s="12"/>
      <c r="B171" s="252"/>
      <c r="C171" s="253"/>
      <c r="D171" s="248" t="s">
        <v>213</v>
      </c>
      <c r="E171" s="254" t="s">
        <v>657</v>
      </c>
      <c r="F171" s="255" t="s">
        <v>658</v>
      </c>
      <c r="G171" s="253"/>
      <c r="H171" s="256">
        <v>537.85000000000002</v>
      </c>
      <c r="I171" s="257"/>
      <c r="J171" s="253"/>
      <c r="K171" s="253"/>
      <c r="L171" s="258"/>
      <c r="M171" s="259"/>
      <c r="N171" s="260"/>
      <c r="O171" s="260"/>
      <c r="P171" s="260"/>
      <c r="Q171" s="260"/>
      <c r="R171" s="260"/>
      <c r="S171" s="260"/>
      <c r="T171" s="261"/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T171" s="262" t="s">
        <v>213</v>
      </c>
      <c r="AU171" s="262" t="s">
        <v>80</v>
      </c>
      <c r="AV171" s="12" t="s">
        <v>95</v>
      </c>
      <c r="AW171" s="12" t="s">
        <v>29</v>
      </c>
      <c r="AX171" s="12" t="s">
        <v>80</v>
      </c>
      <c r="AY171" s="262" t="s">
        <v>203</v>
      </c>
    </row>
    <row r="172" s="2" customFormat="1" ht="16.5" customHeight="1">
      <c r="A172" s="36"/>
      <c r="B172" s="37"/>
      <c r="C172" s="236" t="s">
        <v>387</v>
      </c>
      <c r="D172" s="236" t="s">
        <v>204</v>
      </c>
      <c r="E172" s="237" t="s">
        <v>388</v>
      </c>
      <c r="F172" s="238" t="s">
        <v>389</v>
      </c>
      <c r="G172" s="239" t="s">
        <v>311</v>
      </c>
      <c r="H172" s="240">
        <v>1003.26</v>
      </c>
      <c r="I172" s="241"/>
      <c r="J172" s="240">
        <f>ROUND(I172*H172,2)</f>
        <v>0</v>
      </c>
      <c r="K172" s="238" t="s">
        <v>208</v>
      </c>
      <c r="L172" s="42"/>
      <c r="M172" s="242" t="s">
        <v>1</v>
      </c>
      <c r="N172" s="243" t="s">
        <v>37</v>
      </c>
      <c r="O172" s="89"/>
      <c r="P172" s="244">
        <f>O172*H172</f>
        <v>0</v>
      </c>
      <c r="Q172" s="244">
        <v>0</v>
      </c>
      <c r="R172" s="244">
        <f>Q172*H172</f>
        <v>0</v>
      </c>
      <c r="S172" s="244">
        <v>0</v>
      </c>
      <c r="T172" s="245">
        <f>S172*H172</f>
        <v>0</v>
      </c>
      <c r="U172" s="36"/>
      <c r="V172" s="36"/>
      <c r="W172" s="36"/>
      <c r="X172" s="36"/>
      <c r="Y172" s="36"/>
      <c r="Z172" s="36"/>
      <c r="AA172" s="36"/>
      <c r="AB172" s="36"/>
      <c r="AC172" s="36"/>
      <c r="AD172" s="36"/>
      <c r="AE172" s="36"/>
      <c r="AR172" s="246" t="s">
        <v>209</v>
      </c>
      <c r="AT172" s="246" t="s">
        <v>204</v>
      </c>
      <c r="AU172" s="246" t="s">
        <v>80</v>
      </c>
      <c r="AY172" s="15" t="s">
        <v>203</v>
      </c>
      <c r="BE172" s="247">
        <f>IF(N172="základní",J172,0)</f>
        <v>0</v>
      </c>
      <c r="BF172" s="247">
        <f>IF(N172="snížená",J172,0)</f>
        <v>0</v>
      </c>
      <c r="BG172" s="247">
        <f>IF(N172="zákl. přenesená",J172,0)</f>
        <v>0</v>
      </c>
      <c r="BH172" s="247">
        <f>IF(N172="sníž. přenesená",J172,0)</f>
        <v>0</v>
      </c>
      <c r="BI172" s="247">
        <f>IF(N172="nulová",J172,0)</f>
        <v>0</v>
      </c>
      <c r="BJ172" s="15" t="s">
        <v>80</v>
      </c>
      <c r="BK172" s="247">
        <f>ROUND(I172*H172,2)</f>
        <v>0</v>
      </c>
      <c r="BL172" s="15" t="s">
        <v>209</v>
      </c>
      <c r="BM172" s="246" t="s">
        <v>659</v>
      </c>
    </row>
    <row r="173" s="2" customFormat="1">
      <c r="A173" s="36"/>
      <c r="B173" s="37"/>
      <c r="C173" s="38"/>
      <c r="D173" s="248" t="s">
        <v>211</v>
      </c>
      <c r="E173" s="38"/>
      <c r="F173" s="249" t="s">
        <v>391</v>
      </c>
      <c r="G173" s="38"/>
      <c r="H173" s="38"/>
      <c r="I173" s="152"/>
      <c r="J173" s="38"/>
      <c r="K173" s="38"/>
      <c r="L173" s="42"/>
      <c r="M173" s="250"/>
      <c r="N173" s="251"/>
      <c r="O173" s="89"/>
      <c r="P173" s="89"/>
      <c r="Q173" s="89"/>
      <c r="R173" s="89"/>
      <c r="S173" s="89"/>
      <c r="T173" s="90"/>
      <c r="U173" s="36"/>
      <c r="V173" s="36"/>
      <c r="W173" s="36"/>
      <c r="X173" s="36"/>
      <c r="Y173" s="36"/>
      <c r="Z173" s="36"/>
      <c r="AA173" s="36"/>
      <c r="AB173" s="36"/>
      <c r="AC173" s="36"/>
      <c r="AD173" s="36"/>
      <c r="AE173" s="36"/>
      <c r="AT173" s="15" t="s">
        <v>211</v>
      </c>
      <c r="AU173" s="15" t="s">
        <v>80</v>
      </c>
    </row>
    <row r="174" s="12" customFormat="1">
      <c r="A174" s="12"/>
      <c r="B174" s="252"/>
      <c r="C174" s="253"/>
      <c r="D174" s="248" t="s">
        <v>213</v>
      </c>
      <c r="E174" s="254" t="s">
        <v>293</v>
      </c>
      <c r="F174" s="255" t="s">
        <v>660</v>
      </c>
      <c r="G174" s="253"/>
      <c r="H174" s="256">
        <v>1003.26</v>
      </c>
      <c r="I174" s="257"/>
      <c r="J174" s="253"/>
      <c r="K174" s="253"/>
      <c r="L174" s="258"/>
      <c r="M174" s="259"/>
      <c r="N174" s="260"/>
      <c r="O174" s="260"/>
      <c r="P174" s="260"/>
      <c r="Q174" s="260"/>
      <c r="R174" s="260"/>
      <c r="S174" s="260"/>
      <c r="T174" s="261"/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T174" s="262" t="s">
        <v>213</v>
      </c>
      <c r="AU174" s="262" t="s">
        <v>80</v>
      </c>
      <c r="AV174" s="12" t="s">
        <v>95</v>
      </c>
      <c r="AW174" s="12" t="s">
        <v>29</v>
      </c>
      <c r="AX174" s="12" t="s">
        <v>80</v>
      </c>
      <c r="AY174" s="262" t="s">
        <v>203</v>
      </c>
    </row>
    <row r="175" s="2" customFormat="1" ht="16.5" customHeight="1">
      <c r="A175" s="36"/>
      <c r="B175" s="37"/>
      <c r="C175" s="236" t="s">
        <v>393</v>
      </c>
      <c r="D175" s="236" t="s">
        <v>204</v>
      </c>
      <c r="E175" s="237" t="s">
        <v>394</v>
      </c>
      <c r="F175" s="238" t="s">
        <v>395</v>
      </c>
      <c r="G175" s="239" t="s">
        <v>311</v>
      </c>
      <c r="H175" s="240">
        <v>1210.1300000000001</v>
      </c>
      <c r="I175" s="241"/>
      <c r="J175" s="240">
        <f>ROUND(I175*H175,2)</f>
        <v>0</v>
      </c>
      <c r="K175" s="238" t="s">
        <v>208</v>
      </c>
      <c r="L175" s="42"/>
      <c r="M175" s="242" t="s">
        <v>1</v>
      </c>
      <c r="N175" s="243" t="s">
        <v>37</v>
      </c>
      <c r="O175" s="89"/>
      <c r="P175" s="244">
        <f>O175*H175</f>
        <v>0</v>
      </c>
      <c r="Q175" s="244">
        <v>0</v>
      </c>
      <c r="R175" s="244">
        <f>Q175*H175</f>
        <v>0</v>
      </c>
      <c r="S175" s="244">
        <v>0</v>
      </c>
      <c r="T175" s="245">
        <f>S175*H175</f>
        <v>0</v>
      </c>
      <c r="U175" s="36"/>
      <c r="V175" s="36"/>
      <c r="W175" s="36"/>
      <c r="X175" s="36"/>
      <c r="Y175" s="36"/>
      <c r="Z175" s="36"/>
      <c r="AA175" s="36"/>
      <c r="AB175" s="36"/>
      <c r="AC175" s="36"/>
      <c r="AD175" s="36"/>
      <c r="AE175" s="36"/>
      <c r="AR175" s="246" t="s">
        <v>209</v>
      </c>
      <c r="AT175" s="246" t="s">
        <v>204</v>
      </c>
      <c r="AU175" s="246" t="s">
        <v>80</v>
      </c>
      <c r="AY175" s="15" t="s">
        <v>203</v>
      </c>
      <c r="BE175" s="247">
        <f>IF(N175="základní",J175,0)</f>
        <v>0</v>
      </c>
      <c r="BF175" s="247">
        <f>IF(N175="snížená",J175,0)</f>
        <v>0</v>
      </c>
      <c r="BG175" s="247">
        <f>IF(N175="zákl. přenesená",J175,0)</f>
        <v>0</v>
      </c>
      <c r="BH175" s="247">
        <f>IF(N175="sníž. přenesená",J175,0)</f>
        <v>0</v>
      </c>
      <c r="BI175" s="247">
        <f>IF(N175="nulová",J175,0)</f>
        <v>0</v>
      </c>
      <c r="BJ175" s="15" t="s">
        <v>80</v>
      </c>
      <c r="BK175" s="247">
        <f>ROUND(I175*H175,2)</f>
        <v>0</v>
      </c>
      <c r="BL175" s="15" t="s">
        <v>209</v>
      </c>
      <c r="BM175" s="246" t="s">
        <v>661</v>
      </c>
    </row>
    <row r="176" s="2" customFormat="1">
      <c r="A176" s="36"/>
      <c r="B176" s="37"/>
      <c r="C176" s="38"/>
      <c r="D176" s="248" t="s">
        <v>211</v>
      </c>
      <c r="E176" s="38"/>
      <c r="F176" s="249" t="s">
        <v>397</v>
      </c>
      <c r="G176" s="38"/>
      <c r="H176" s="38"/>
      <c r="I176" s="152"/>
      <c r="J176" s="38"/>
      <c r="K176" s="38"/>
      <c r="L176" s="42"/>
      <c r="M176" s="250"/>
      <c r="N176" s="251"/>
      <c r="O176" s="89"/>
      <c r="P176" s="89"/>
      <c r="Q176" s="89"/>
      <c r="R176" s="89"/>
      <c r="S176" s="89"/>
      <c r="T176" s="90"/>
      <c r="U176" s="36"/>
      <c r="V176" s="36"/>
      <c r="W176" s="36"/>
      <c r="X176" s="36"/>
      <c r="Y176" s="36"/>
      <c r="Z176" s="36"/>
      <c r="AA176" s="36"/>
      <c r="AB176" s="36"/>
      <c r="AC176" s="36"/>
      <c r="AD176" s="36"/>
      <c r="AE176" s="36"/>
      <c r="AT176" s="15" t="s">
        <v>211</v>
      </c>
      <c r="AU176" s="15" t="s">
        <v>80</v>
      </c>
    </row>
    <row r="177" s="12" customFormat="1">
      <c r="A177" s="12"/>
      <c r="B177" s="252"/>
      <c r="C177" s="253"/>
      <c r="D177" s="248" t="s">
        <v>213</v>
      </c>
      <c r="E177" s="254" t="s">
        <v>244</v>
      </c>
      <c r="F177" s="255" t="s">
        <v>662</v>
      </c>
      <c r="G177" s="253"/>
      <c r="H177" s="256">
        <v>1210.1300000000001</v>
      </c>
      <c r="I177" s="257"/>
      <c r="J177" s="253"/>
      <c r="K177" s="253"/>
      <c r="L177" s="258"/>
      <c r="M177" s="259"/>
      <c r="N177" s="260"/>
      <c r="O177" s="260"/>
      <c r="P177" s="260"/>
      <c r="Q177" s="260"/>
      <c r="R177" s="260"/>
      <c r="S177" s="260"/>
      <c r="T177" s="261"/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T177" s="262" t="s">
        <v>213</v>
      </c>
      <c r="AU177" s="262" t="s">
        <v>80</v>
      </c>
      <c r="AV177" s="12" t="s">
        <v>95</v>
      </c>
      <c r="AW177" s="12" t="s">
        <v>29</v>
      </c>
      <c r="AX177" s="12" t="s">
        <v>80</v>
      </c>
      <c r="AY177" s="262" t="s">
        <v>203</v>
      </c>
    </row>
    <row r="178" s="2" customFormat="1" ht="16.5" customHeight="1">
      <c r="A178" s="36"/>
      <c r="B178" s="37"/>
      <c r="C178" s="236" t="s">
        <v>8</v>
      </c>
      <c r="D178" s="236" t="s">
        <v>204</v>
      </c>
      <c r="E178" s="237" t="s">
        <v>399</v>
      </c>
      <c r="F178" s="238" t="s">
        <v>400</v>
      </c>
      <c r="G178" s="239" t="s">
        <v>311</v>
      </c>
      <c r="H178" s="240">
        <v>465.41000000000002</v>
      </c>
      <c r="I178" s="241"/>
      <c r="J178" s="240">
        <f>ROUND(I178*H178,2)</f>
        <v>0</v>
      </c>
      <c r="K178" s="238" t="s">
        <v>208</v>
      </c>
      <c r="L178" s="42"/>
      <c r="M178" s="242" t="s">
        <v>1</v>
      </c>
      <c r="N178" s="243" t="s">
        <v>37</v>
      </c>
      <c r="O178" s="89"/>
      <c r="P178" s="244">
        <f>O178*H178</f>
        <v>0</v>
      </c>
      <c r="Q178" s="244">
        <v>0</v>
      </c>
      <c r="R178" s="244">
        <f>Q178*H178</f>
        <v>0</v>
      </c>
      <c r="S178" s="244">
        <v>0</v>
      </c>
      <c r="T178" s="245">
        <f>S178*H178</f>
        <v>0</v>
      </c>
      <c r="U178" s="36"/>
      <c r="V178" s="36"/>
      <c r="W178" s="36"/>
      <c r="X178" s="36"/>
      <c r="Y178" s="36"/>
      <c r="Z178" s="36"/>
      <c r="AA178" s="36"/>
      <c r="AB178" s="36"/>
      <c r="AC178" s="36"/>
      <c r="AD178" s="36"/>
      <c r="AE178" s="36"/>
      <c r="AR178" s="246" t="s">
        <v>209</v>
      </c>
      <c r="AT178" s="246" t="s">
        <v>204</v>
      </c>
      <c r="AU178" s="246" t="s">
        <v>80</v>
      </c>
      <c r="AY178" s="15" t="s">
        <v>203</v>
      </c>
      <c r="BE178" s="247">
        <f>IF(N178="základní",J178,0)</f>
        <v>0</v>
      </c>
      <c r="BF178" s="247">
        <f>IF(N178="snížená",J178,0)</f>
        <v>0</v>
      </c>
      <c r="BG178" s="247">
        <f>IF(N178="zákl. přenesená",J178,0)</f>
        <v>0</v>
      </c>
      <c r="BH178" s="247">
        <f>IF(N178="sníž. přenesená",J178,0)</f>
        <v>0</v>
      </c>
      <c r="BI178" s="247">
        <f>IF(N178="nulová",J178,0)</f>
        <v>0</v>
      </c>
      <c r="BJ178" s="15" t="s">
        <v>80</v>
      </c>
      <c r="BK178" s="247">
        <f>ROUND(I178*H178,2)</f>
        <v>0</v>
      </c>
      <c r="BL178" s="15" t="s">
        <v>209</v>
      </c>
      <c r="BM178" s="246" t="s">
        <v>663</v>
      </c>
    </row>
    <row r="179" s="2" customFormat="1">
      <c r="A179" s="36"/>
      <c r="B179" s="37"/>
      <c r="C179" s="38"/>
      <c r="D179" s="248" t="s">
        <v>211</v>
      </c>
      <c r="E179" s="38"/>
      <c r="F179" s="249" t="s">
        <v>402</v>
      </c>
      <c r="G179" s="38"/>
      <c r="H179" s="38"/>
      <c r="I179" s="152"/>
      <c r="J179" s="38"/>
      <c r="K179" s="38"/>
      <c r="L179" s="42"/>
      <c r="M179" s="250"/>
      <c r="N179" s="251"/>
      <c r="O179" s="89"/>
      <c r="P179" s="89"/>
      <c r="Q179" s="89"/>
      <c r="R179" s="89"/>
      <c r="S179" s="89"/>
      <c r="T179" s="90"/>
      <c r="U179" s="36"/>
      <c r="V179" s="36"/>
      <c r="W179" s="36"/>
      <c r="X179" s="36"/>
      <c r="Y179" s="36"/>
      <c r="Z179" s="36"/>
      <c r="AA179" s="36"/>
      <c r="AB179" s="36"/>
      <c r="AC179" s="36"/>
      <c r="AD179" s="36"/>
      <c r="AE179" s="36"/>
      <c r="AT179" s="15" t="s">
        <v>211</v>
      </c>
      <c r="AU179" s="15" t="s">
        <v>80</v>
      </c>
    </row>
    <row r="180" s="12" customFormat="1">
      <c r="A180" s="12"/>
      <c r="B180" s="252"/>
      <c r="C180" s="253"/>
      <c r="D180" s="248" t="s">
        <v>213</v>
      </c>
      <c r="E180" s="254" t="s">
        <v>345</v>
      </c>
      <c r="F180" s="255" t="s">
        <v>664</v>
      </c>
      <c r="G180" s="253"/>
      <c r="H180" s="256">
        <v>465.41000000000002</v>
      </c>
      <c r="I180" s="257"/>
      <c r="J180" s="253"/>
      <c r="K180" s="253"/>
      <c r="L180" s="258"/>
      <c r="M180" s="259"/>
      <c r="N180" s="260"/>
      <c r="O180" s="260"/>
      <c r="P180" s="260"/>
      <c r="Q180" s="260"/>
      <c r="R180" s="260"/>
      <c r="S180" s="260"/>
      <c r="T180" s="261"/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T180" s="262" t="s">
        <v>213</v>
      </c>
      <c r="AU180" s="262" t="s">
        <v>80</v>
      </c>
      <c r="AV180" s="12" t="s">
        <v>95</v>
      </c>
      <c r="AW180" s="12" t="s">
        <v>29</v>
      </c>
      <c r="AX180" s="12" t="s">
        <v>80</v>
      </c>
      <c r="AY180" s="262" t="s">
        <v>203</v>
      </c>
    </row>
    <row r="181" s="2" customFormat="1" ht="16.5" customHeight="1">
      <c r="A181" s="36"/>
      <c r="B181" s="37"/>
      <c r="C181" s="236" t="s">
        <v>405</v>
      </c>
      <c r="D181" s="236" t="s">
        <v>204</v>
      </c>
      <c r="E181" s="237" t="s">
        <v>406</v>
      </c>
      <c r="F181" s="238" t="s">
        <v>407</v>
      </c>
      <c r="G181" s="239" t="s">
        <v>267</v>
      </c>
      <c r="H181" s="240">
        <v>6050.6300000000001</v>
      </c>
      <c r="I181" s="241"/>
      <c r="J181" s="240">
        <f>ROUND(I181*H181,2)</f>
        <v>0</v>
      </c>
      <c r="K181" s="238" t="s">
        <v>208</v>
      </c>
      <c r="L181" s="42"/>
      <c r="M181" s="242" t="s">
        <v>1</v>
      </c>
      <c r="N181" s="243" t="s">
        <v>37</v>
      </c>
      <c r="O181" s="89"/>
      <c r="P181" s="244">
        <f>O181*H181</f>
        <v>0</v>
      </c>
      <c r="Q181" s="244">
        <v>0</v>
      </c>
      <c r="R181" s="244">
        <f>Q181*H181</f>
        <v>0</v>
      </c>
      <c r="S181" s="244">
        <v>0</v>
      </c>
      <c r="T181" s="245">
        <f>S181*H181</f>
        <v>0</v>
      </c>
      <c r="U181" s="36"/>
      <c r="V181" s="36"/>
      <c r="W181" s="36"/>
      <c r="X181" s="36"/>
      <c r="Y181" s="36"/>
      <c r="Z181" s="36"/>
      <c r="AA181" s="36"/>
      <c r="AB181" s="36"/>
      <c r="AC181" s="36"/>
      <c r="AD181" s="36"/>
      <c r="AE181" s="36"/>
      <c r="AR181" s="246" t="s">
        <v>209</v>
      </c>
      <c r="AT181" s="246" t="s">
        <v>204</v>
      </c>
      <c r="AU181" s="246" t="s">
        <v>80</v>
      </c>
      <c r="AY181" s="15" t="s">
        <v>203</v>
      </c>
      <c r="BE181" s="247">
        <f>IF(N181="základní",J181,0)</f>
        <v>0</v>
      </c>
      <c r="BF181" s="247">
        <f>IF(N181="snížená",J181,0)</f>
        <v>0</v>
      </c>
      <c r="BG181" s="247">
        <f>IF(N181="zákl. přenesená",J181,0)</f>
        <v>0</v>
      </c>
      <c r="BH181" s="247">
        <f>IF(N181="sníž. přenesená",J181,0)</f>
        <v>0</v>
      </c>
      <c r="BI181" s="247">
        <f>IF(N181="nulová",J181,0)</f>
        <v>0</v>
      </c>
      <c r="BJ181" s="15" t="s">
        <v>80</v>
      </c>
      <c r="BK181" s="247">
        <f>ROUND(I181*H181,2)</f>
        <v>0</v>
      </c>
      <c r="BL181" s="15" t="s">
        <v>209</v>
      </c>
      <c r="BM181" s="246" t="s">
        <v>665</v>
      </c>
    </row>
    <row r="182" s="2" customFormat="1">
      <c r="A182" s="36"/>
      <c r="B182" s="37"/>
      <c r="C182" s="38"/>
      <c r="D182" s="248" t="s">
        <v>211</v>
      </c>
      <c r="E182" s="38"/>
      <c r="F182" s="249" t="s">
        <v>409</v>
      </c>
      <c r="G182" s="38"/>
      <c r="H182" s="38"/>
      <c r="I182" s="152"/>
      <c r="J182" s="38"/>
      <c r="K182" s="38"/>
      <c r="L182" s="42"/>
      <c r="M182" s="250"/>
      <c r="N182" s="251"/>
      <c r="O182" s="89"/>
      <c r="P182" s="89"/>
      <c r="Q182" s="89"/>
      <c r="R182" s="89"/>
      <c r="S182" s="89"/>
      <c r="T182" s="90"/>
      <c r="U182" s="36"/>
      <c r="V182" s="36"/>
      <c r="W182" s="36"/>
      <c r="X182" s="36"/>
      <c r="Y182" s="36"/>
      <c r="Z182" s="36"/>
      <c r="AA182" s="36"/>
      <c r="AB182" s="36"/>
      <c r="AC182" s="36"/>
      <c r="AD182" s="36"/>
      <c r="AE182" s="36"/>
      <c r="AT182" s="15" t="s">
        <v>211</v>
      </c>
      <c r="AU182" s="15" t="s">
        <v>80</v>
      </c>
    </row>
    <row r="183" s="12" customFormat="1">
      <c r="A183" s="12"/>
      <c r="B183" s="252"/>
      <c r="C183" s="253"/>
      <c r="D183" s="248" t="s">
        <v>213</v>
      </c>
      <c r="E183" s="254" t="s">
        <v>250</v>
      </c>
      <c r="F183" s="255" t="s">
        <v>666</v>
      </c>
      <c r="G183" s="253"/>
      <c r="H183" s="256">
        <v>6050.6300000000001</v>
      </c>
      <c r="I183" s="257"/>
      <c r="J183" s="253"/>
      <c r="K183" s="253"/>
      <c r="L183" s="258"/>
      <c r="M183" s="259"/>
      <c r="N183" s="260"/>
      <c r="O183" s="260"/>
      <c r="P183" s="260"/>
      <c r="Q183" s="260"/>
      <c r="R183" s="260"/>
      <c r="S183" s="260"/>
      <c r="T183" s="261"/>
      <c r="U183" s="12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  <c r="AT183" s="262" t="s">
        <v>213</v>
      </c>
      <c r="AU183" s="262" t="s">
        <v>80</v>
      </c>
      <c r="AV183" s="12" t="s">
        <v>95</v>
      </c>
      <c r="AW183" s="12" t="s">
        <v>29</v>
      </c>
      <c r="AX183" s="12" t="s">
        <v>80</v>
      </c>
      <c r="AY183" s="262" t="s">
        <v>203</v>
      </c>
    </row>
    <row r="184" s="11" customFormat="1" ht="25.92" customHeight="1">
      <c r="A184" s="11"/>
      <c r="B184" s="222"/>
      <c r="C184" s="223"/>
      <c r="D184" s="224" t="s">
        <v>71</v>
      </c>
      <c r="E184" s="225" t="s">
        <v>233</v>
      </c>
      <c r="F184" s="225" t="s">
        <v>411</v>
      </c>
      <c r="G184" s="223"/>
      <c r="H184" s="223"/>
      <c r="I184" s="226"/>
      <c r="J184" s="227">
        <f>BK184</f>
        <v>0</v>
      </c>
      <c r="K184" s="223"/>
      <c r="L184" s="228"/>
      <c r="M184" s="229"/>
      <c r="N184" s="230"/>
      <c r="O184" s="230"/>
      <c r="P184" s="231">
        <f>SUM(P185:P211)</f>
        <v>0</v>
      </c>
      <c r="Q184" s="230"/>
      <c r="R184" s="231">
        <f>SUM(R185:R211)</f>
        <v>0</v>
      </c>
      <c r="S184" s="230"/>
      <c r="T184" s="232">
        <f>SUM(T185:T211)</f>
        <v>0</v>
      </c>
      <c r="U184" s="11"/>
      <c r="V184" s="11"/>
      <c r="W184" s="11"/>
      <c r="X184" s="11"/>
      <c r="Y184" s="11"/>
      <c r="Z184" s="11"/>
      <c r="AA184" s="11"/>
      <c r="AB184" s="11"/>
      <c r="AC184" s="11"/>
      <c r="AD184" s="11"/>
      <c r="AE184" s="11"/>
      <c r="AR184" s="233" t="s">
        <v>80</v>
      </c>
      <c r="AT184" s="234" t="s">
        <v>71</v>
      </c>
      <c r="AU184" s="234" t="s">
        <v>72</v>
      </c>
      <c r="AY184" s="233" t="s">
        <v>203</v>
      </c>
      <c r="BK184" s="235">
        <f>SUM(BK185:BK211)</f>
        <v>0</v>
      </c>
    </row>
    <row r="185" s="2" customFormat="1" ht="16.5" customHeight="1">
      <c r="A185" s="36"/>
      <c r="B185" s="37"/>
      <c r="C185" s="236" t="s">
        <v>412</v>
      </c>
      <c r="D185" s="236" t="s">
        <v>204</v>
      </c>
      <c r="E185" s="237" t="s">
        <v>413</v>
      </c>
      <c r="F185" s="238" t="s">
        <v>414</v>
      </c>
      <c r="G185" s="239" t="s">
        <v>267</v>
      </c>
      <c r="H185" s="240">
        <v>13167.219999999999</v>
      </c>
      <c r="I185" s="241"/>
      <c r="J185" s="240">
        <f>ROUND(I185*H185,2)</f>
        <v>0</v>
      </c>
      <c r="K185" s="238" t="s">
        <v>208</v>
      </c>
      <c r="L185" s="42"/>
      <c r="M185" s="242" t="s">
        <v>1</v>
      </c>
      <c r="N185" s="243" t="s">
        <v>37</v>
      </c>
      <c r="O185" s="89"/>
      <c r="P185" s="244">
        <f>O185*H185</f>
        <v>0</v>
      </c>
      <c r="Q185" s="244">
        <v>0</v>
      </c>
      <c r="R185" s="244">
        <f>Q185*H185</f>
        <v>0</v>
      </c>
      <c r="S185" s="244">
        <v>0</v>
      </c>
      <c r="T185" s="245">
        <f>S185*H185</f>
        <v>0</v>
      </c>
      <c r="U185" s="36"/>
      <c r="V185" s="36"/>
      <c r="W185" s="36"/>
      <c r="X185" s="36"/>
      <c r="Y185" s="36"/>
      <c r="Z185" s="36"/>
      <c r="AA185" s="36"/>
      <c r="AB185" s="36"/>
      <c r="AC185" s="36"/>
      <c r="AD185" s="36"/>
      <c r="AE185" s="36"/>
      <c r="AR185" s="246" t="s">
        <v>209</v>
      </c>
      <c r="AT185" s="246" t="s">
        <v>204</v>
      </c>
      <c r="AU185" s="246" t="s">
        <v>80</v>
      </c>
      <c r="AY185" s="15" t="s">
        <v>203</v>
      </c>
      <c r="BE185" s="247">
        <f>IF(N185="základní",J185,0)</f>
        <v>0</v>
      </c>
      <c r="BF185" s="247">
        <f>IF(N185="snížená",J185,0)</f>
        <v>0</v>
      </c>
      <c r="BG185" s="247">
        <f>IF(N185="zákl. přenesená",J185,0)</f>
        <v>0</v>
      </c>
      <c r="BH185" s="247">
        <f>IF(N185="sníž. přenesená",J185,0)</f>
        <v>0</v>
      </c>
      <c r="BI185" s="247">
        <f>IF(N185="nulová",J185,0)</f>
        <v>0</v>
      </c>
      <c r="BJ185" s="15" t="s">
        <v>80</v>
      </c>
      <c r="BK185" s="247">
        <f>ROUND(I185*H185,2)</f>
        <v>0</v>
      </c>
      <c r="BL185" s="15" t="s">
        <v>209</v>
      </c>
      <c r="BM185" s="246" t="s">
        <v>667</v>
      </c>
    </row>
    <row r="186" s="2" customFormat="1">
      <c r="A186" s="36"/>
      <c r="B186" s="37"/>
      <c r="C186" s="38"/>
      <c r="D186" s="248" t="s">
        <v>211</v>
      </c>
      <c r="E186" s="38"/>
      <c r="F186" s="249" t="s">
        <v>416</v>
      </c>
      <c r="G186" s="38"/>
      <c r="H186" s="38"/>
      <c r="I186" s="152"/>
      <c r="J186" s="38"/>
      <c r="K186" s="38"/>
      <c r="L186" s="42"/>
      <c r="M186" s="250"/>
      <c r="N186" s="251"/>
      <c r="O186" s="89"/>
      <c r="P186" s="89"/>
      <c r="Q186" s="89"/>
      <c r="R186" s="89"/>
      <c r="S186" s="89"/>
      <c r="T186" s="90"/>
      <c r="U186" s="36"/>
      <c r="V186" s="36"/>
      <c r="W186" s="36"/>
      <c r="X186" s="36"/>
      <c r="Y186" s="36"/>
      <c r="Z186" s="36"/>
      <c r="AA186" s="36"/>
      <c r="AB186" s="36"/>
      <c r="AC186" s="36"/>
      <c r="AD186" s="36"/>
      <c r="AE186" s="36"/>
      <c r="AT186" s="15" t="s">
        <v>211</v>
      </c>
      <c r="AU186" s="15" t="s">
        <v>80</v>
      </c>
    </row>
    <row r="187" s="12" customFormat="1">
      <c r="A187" s="12"/>
      <c r="B187" s="252"/>
      <c r="C187" s="253"/>
      <c r="D187" s="248" t="s">
        <v>213</v>
      </c>
      <c r="E187" s="254" t="s">
        <v>467</v>
      </c>
      <c r="F187" s="255" t="s">
        <v>668</v>
      </c>
      <c r="G187" s="253"/>
      <c r="H187" s="256">
        <v>13167.219999999999</v>
      </c>
      <c r="I187" s="257"/>
      <c r="J187" s="253"/>
      <c r="K187" s="253"/>
      <c r="L187" s="258"/>
      <c r="M187" s="259"/>
      <c r="N187" s="260"/>
      <c r="O187" s="260"/>
      <c r="P187" s="260"/>
      <c r="Q187" s="260"/>
      <c r="R187" s="260"/>
      <c r="S187" s="260"/>
      <c r="T187" s="261"/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T187" s="262" t="s">
        <v>213</v>
      </c>
      <c r="AU187" s="262" t="s">
        <v>80</v>
      </c>
      <c r="AV187" s="12" t="s">
        <v>95</v>
      </c>
      <c r="AW187" s="12" t="s">
        <v>29</v>
      </c>
      <c r="AX187" s="12" t="s">
        <v>80</v>
      </c>
      <c r="AY187" s="262" t="s">
        <v>203</v>
      </c>
    </row>
    <row r="188" s="2" customFormat="1" ht="16.5" customHeight="1">
      <c r="A188" s="36"/>
      <c r="B188" s="37"/>
      <c r="C188" s="236" t="s">
        <v>419</v>
      </c>
      <c r="D188" s="236" t="s">
        <v>204</v>
      </c>
      <c r="E188" s="237" t="s">
        <v>420</v>
      </c>
      <c r="F188" s="238" t="s">
        <v>421</v>
      </c>
      <c r="G188" s="239" t="s">
        <v>267</v>
      </c>
      <c r="H188" s="240">
        <v>2369.9000000000001</v>
      </c>
      <c r="I188" s="241"/>
      <c r="J188" s="240">
        <f>ROUND(I188*H188,2)</f>
        <v>0</v>
      </c>
      <c r="K188" s="238" t="s">
        <v>208</v>
      </c>
      <c r="L188" s="42"/>
      <c r="M188" s="242" t="s">
        <v>1</v>
      </c>
      <c r="N188" s="243" t="s">
        <v>37</v>
      </c>
      <c r="O188" s="89"/>
      <c r="P188" s="244">
        <f>O188*H188</f>
        <v>0</v>
      </c>
      <c r="Q188" s="244">
        <v>0</v>
      </c>
      <c r="R188" s="244">
        <f>Q188*H188</f>
        <v>0</v>
      </c>
      <c r="S188" s="244">
        <v>0</v>
      </c>
      <c r="T188" s="245">
        <f>S188*H188</f>
        <v>0</v>
      </c>
      <c r="U188" s="36"/>
      <c r="V188" s="36"/>
      <c r="W188" s="36"/>
      <c r="X188" s="36"/>
      <c r="Y188" s="36"/>
      <c r="Z188" s="36"/>
      <c r="AA188" s="36"/>
      <c r="AB188" s="36"/>
      <c r="AC188" s="36"/>
      <c r="AD188" s="36"/>
      <c r="AE188" s="36"/>
      <c r="AR188" s="246" t="s">
        <v>209</v>
      </c>
      <c r="AT188" s="246" t="s">
        <v>204</v>
      </c>
      <c r="AU188" s="246" t="s">
        <v>80</v>
      </c>
      <c r="AY188" s="15" t="s">
        <v>203</v>
      </c>
      <c r="BE188" s="247">
        <f>IF(N188="základní",J188,0)</f>
        <v>0</v>
      </c>
      <c r="BF188" s="247">
        <f>IF(N188="snížená",J188,0)</f>
        <v>0</v>
      </c>
      <c r="BG188" s="247">
        <f>IF(N188="zákl. přenesená",J188,0)</f>
        <v>0</v>
      </c>
      <c r="BH188" s="247">
        <f>IF(N188="sníž. přenesená",J188,0)</f>
        <v>0</v>
      </c>
      <c r="BI188" s="247">
        <f>IF(N188="nulová",J188,0)</f>
        <v>0</v>
      </c>
      <c r="BJ188" s="15" t="s">
        <v>80</v>
      </c>
      <c r="BK188" s="247">
        <f>ROUND(I188*H188,2)</f>
        <v>0</v>
      </c>
      <c r="BL188" s="15" t="s">
        <v>209</v>
      </c>
      <c r="BM188" s="246" t="s">
        <v>669</v>
      </c>
    </row>
    <row r="189" s="2" customFormat="1">
      <c r="A189" s="36"/>
      <c r="B189" s="37"/>
      <c r="C189" s="38"/>
      <c r="D189" s="248" t="s">
        <v>211</v>
      </c>
      <c r="E189" s="38"/>
      <c r="F189" s="249" t="s">
        <v>416</v>
      </c>
      <c r="G189" s="38"/>
      <c r="H189" s="38"/>
      <c r="I189" s="152"/>
      <c r="J189" s="38"/>
      <c r="K189" s="38"/>
      <c r="L189" s="42"/>
      <c r="M189" s="250"/>
      <c r="N189" s="251"/>
      <c r="O189" s="89"/>
      <c r="P189" s="89"/>
      <c r="Q189" s="89"/>
      <c r="R189" s="89"/>
      <c r="S189" s="89"/>
      <c r="T189" s="90"/>
      <c r="U189" s="36"/>
      <c r="V189" s="36"/>
      <c r="W189" s="36"/>
      <c r="X189" s="36"/>
      <c r="Y189" s="36"/>
      <c r="Z189" s="36"/>
      <c r="AA189" s="36"/>
      <c r="AB189" s="36"/>
      <c r="AC189" s="36"/>
      <c r="AD189" s="36"/>
      <c r="AE189" s="36"/>
      <c r="AT189" s="15" t="s">
        <v>211</v>
      </c>
      <c r="AU189" s="15" t="s">
        <v>80</v>
      </c>
    </row>
    <row r="190" s="12" customFormat="1">
      <c r="A190" s="12"/>
      <c r="B190" s="252"/>
      <c r="C190" s="253"/>
      <c r="D190" s="248" t="s">
        <v>213</v>
      </c>
      <c r="E190" s="254" t="s">
        <v>430</v>
      </c>
      <c r="F190" s="255" t="s">
        <v>670</v>
      </c>
      <c r="G190" s="253"/>
      <c r="H190" s="256">
        <v>2369.9000000000001</v>
      </c>
      <c r="I190" s="257"/>
      <c r="J190" s="253"/>
      <c r="K190" s="253"/>
      <c r="L190" s="258"/>
      <c r="M190" s="259"/>
      <c r="N190" s="260"/>
      <c r="O190" s="260"/>
      <c r="P190" s="260"/>
      <c r="Q190" s="260"/>
      <c r="R190" s="260"/>
      <c r="S190" s="260"/>
      <c r="T190" s="261"/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T190" s="262" t="s">
        <v>213</v>
      </c>
      <c r="AU190" s="262" t="s">
        <v>80</v>
      </c>
      <c r="AV190" s="12" t="s">
        <v>95</v>
      </c>
      <c r="AW190" s="12" t="s">
        <v>29</v>
      </c>
      <c r="AX190" s="12" t="s">
        <v>80</v>
      </c>
      <c r="AY190" s="262" t="s">
        <v>203</v>
      </c>
    </row>
    <row r="191" s="2" customFormat="1" ht="16.5" customHeight="1">
      <c r="A191" s="36"/>
      <c r="B191" s="37"/>
      <c r="C191" s="236" t="s">
        <v>425</v>
      </c>
      <c r="D191" s="236" t="s">
        <v>204</v>
      </c>
      <c r="E191" s="237" t="s">
        <v>426</v>
      </c>
      <c r="F191" s="238" t="s">
        <v>427</v>
      </c>
      <c r="G191" s="239" t="s">
        <v>267</v>
      </c>
      <c r="H191" s="240">
        <v>2694.5</v>
      </c>
      <c r="I191" s="241"/>
      <c r="J191" s="240">
        <f>ROUND(I191*H191,2)</f>
        <v>0</v>
      </c>
      <c r="K191" s="238" t="s">
        <v>208</v>
      </c>
      <c r="L191" s="42"/>
      <c r="M191" s="242" t="s">
        <v>1</v>
      </c>
      <c r="N191" s="243" t="s">
        <v>37</v>
      </c>
      <c r="O191" s="89"/>
      <c r="P191" s="244">
        <f>O191*H191</f>
        <v>0</v>
      </c>
      <c r="Q191" s="244">
        <v>0</v>
      </c>
      <c r="R191" s="244">
        <f>Q191*H191</f>
        <v>0</v>
      </c>
      <c r="S191" s="244">
        <v>0</v>
      </c>
      <c r="T191" s="245">
        <f>S191*H191</f>
        <v>0</v>
      </c>
      <c r="U191" s="36"/>
      <c r="V191" s="36"/>
      <c r="W191" s="36"/>
      <c r="X191" s="36"/>
      <c r="Y191" s="36"/>
      <c r="Z191" s="36"/>
      <c r="AA191" s="36"/>
      <c r="AB191" s="36"/>
      <c r="AC191" s="36"/>
      <c r="AD191" s="36"/>
      <c r="AE191" s="36"/>
      <c r="AR191" s="246" t="s">
        <v>209</v>
      </c>
      <c r="AT191" s="246" t="s">
        <v>204</v>
      </c>
      <c r="AU191" s="246" t="s">
        <v>80</v>
      </c>
      <c r="AY191" s="15" t="s">
        <v>203</v>
      </c>
      <c r="BE191" s="247">
        <f>IF(N191="základní",J191,0)</f>
        <v>0</v>
      </c>
      <c r="BF191" s="247">
        <f>IF(N191="snížená",J191,0)</f>
        <v>0</v>
      </c>
      <c r="BG191" s="247">
        <f>IF(N191="zákl. přenesená",J191,0)</f>
        <v>0</v>
      </c>
      <c r="BH191" s="247">
        <f>IF(N191="sníž. přenesená",J191,0)</f>
        <v>0</v>
      </c>
      <c r="BI191" s="247">
        <f>IF(N191="nulová",J191,0)</f>
        <v>0</v>
      </c>
      <c r="BJ191" s="15" t="s">
        <v>80</v>
      </c>
      <c r="BK191" s="247">
        <f>ROUND(I191*H191,2)</f>
        <v>0</v>
      </c>
      <c r="BL191" s="15" t="s">
        <v>209</v>
      </c>
      <c r="BM191" s="246" t="s">
        <v>671</v>
      </c>
    </row>
    <row r="192" s="2" customFormat="1">
      <c r="A192" s="36"/>
      <c r="B192" s="37"/>
      <c r="C192" s="38"/>
      <c r="D192" s="248" t="s">
        <v>211</v>
      </c>
      <c r="E192" s="38"/>
      <c r="F192" s="249" t="s">
        <v>429</v>
      </c>
      <c r="G192" s="38"/>
      <c r="H192" s="38"/>
      <c r="I192" s="152"/>
      <c r="J192" s="38"/>
      <c r="K192" s="38"/>
      <c r="L192" s="42"/>
      <c r="M192" s="250"/>
      <c r="N192" s="251"/>
      <c r="O192" s="89"/>
      <c r="P192" s="89"/>
      <c r="Q192" s="89"/>
      <c r="R192" s="89"/>
      <c r="S192" s="89"/>
      <c r="T192" s="90"/>
      <c r="U192" s="36"/>
      <c r="V192" s="36"/>
      <c r="W192" s="36"/>
      <c r="X192" s="36"/>
      <c r="Y192" s="36"/>
      <c r="Z192" s="36"/>
      <c r="AA192" s="36"/>
      <c r="AB192" s="36"/>
      <c r="AC192" s="36"/>
      <c r="AD192" s="36"/>
      <c r="AE192" s="36"/>
      <c r="AT192" s="15" t="s">
        <v>211</v>
      </c>
      <c r="AU192" s="15" t="s">
        <v>80</v>
      </c>
    </row>
    <row r="193" s="12" customFormat="1">
      <c r="A193" s="12"/>
      <c r="B193" s="252"/>
      <c r="C193" s="253"/>
      <c r="D193" s="248" t="s">
        <v>213</v>
      </c>
      <c r="E193" s="254" t="s">
        <v>461</v>
      </c>
      <c r="F193" s="255" t="s">
        <v>672</v>
      </c>
      <c r="G193" s="253"/>
      <c r="H193" s="256">
        <v>2694.5</v>
      </c>
      <c r="I193" s="257"/>
      <c r="J193" s="253"/>
      <c r="K193" s="253"/>
      <c r="L193" s="258"/>
      <c r="M193" s="259"/>
      <c r="N193" s="260"/>
      <c r="O193" s="260"/>
      <c r="P193" s="260"/>
      <c r="Q193" s="260"/>
      <c r="R193" s="260"/>
      <c r="S193" s="260"/>
      <c r="T193" s="261"/>
      <c r="U193" s="12"/>
      <c r="V193" s="12"/>
      <c r="W193" s="12"/>
      <c r="X193" s="12"/>
      <c r="Y193" s="12"/>
      <c r="Z193" s="12"/>
      <c r="AA193" s="12"/>
      <c r="AB193" s="12"/>
      <c r="AC193" s="12"/>
      <c r="AD193" s="12"/>
      <c r="AE193" s="12"/>
      <c r="AT193" s="262" t="s">
        <v>213</v>
      </c>
      <c r="AU193" s="262" t="s">
        <v>80</v>
      </c>
      <c r="AV193" s="12" t="s">
        <v>95</v>
      </c>
      <c r="AW193" s="12" t="s">
        <v>29</v>
      </c>
      <c r="AX193" s="12" t="s">
        <v>80</v>
      </c>
      <c r="AY193" s="262" t="s">
        <v>203</v>
      </c>
    </row>
    <row r="194" s="2" customFormat="1" ht="16.5" customHeight="1">
      <c r="A194" s="36"/>
      <c r="B194" s="37"/>
      <c r="C194" s="236" t="s">
        <v>432</v>
      </c>
      <c r="D194" s="236" t="s">
        <v>204</v>
      </c>
      <c r="E194" s="237" t="s">
        <v>433</v>
      </c>
      <c r="F194" s="238" t="s">
        <v>434</v>
      </c>
      <c r="G194" s="239" t="s">
        <v>267</v>
      </c>
      <c r="H194" s="240">
        <v>45905.129999999997</v>
      </c>
      <c r="I194" s="241"/>
      <c r="J194" s="240">
        <f>ROUND(I194*H194,2)</f>
        <v>0</v>
      </c>
      <c r="K194" s="238" t="s">
        <v>208</v>
      </c>
      <c r="L194" s="42"/>
      <c r="M194" s="242" t="s">
        <v>1</v>
      </c>
      <c r="N194" s="243" t="s">
        <v>37</v>
      </c>
      <c r="O194" s="89"/>
      <c r="P194" s="244">
        <f>O194*H194</f>
        <v>0</v>
      </c>
      <c r="Q194" s="244">
        <v>0</v>
      </c>
      <c r="R194" s="244">
        <f>Q194*H194</f>
        <v>0</v>
      </c>
      <c r="S194" s="244">
        <v>0</v>
      </c>
      <c r="T194" s="245">
        <f>S194*H194</f>
        <v>0</v>
      </c>
      <c r="U194" s="36"/>
      <c r="V194" s="36"/>
      <c r="W194" s="36"/>
      <c r="X194" s="36"/>
      <c r="Y194" s="36"/>
      <c r="Z194" s="36"/>
      <c r="AA194" s="36"/>
      <c r="AB194" s="36"/>
      <c r="AC194" s="36"/>
      <c r="AD194" s="36"/>
      <c r="AE194" s="36"/>
      <c r="AR194" s="246" t="s">
        <v>209</v>
      </c>
      <c r="AT194" s="246" t="s">
        <v>204</v>
      </c>
      <c r="AU194" s="246" t="s">
        <v>80</v>
      </c>
      <c r="AY194" s="15" t="s">
        <v>203</v>
      </c>
      <c r="BE194" s="247">
        <f>IF(N194="základní",J194,0)</f>
        <v>0</v>
      </c>
      <c r="BF194" s="247">
        <f>IF(N194="snížená",J194,0)</f>
        <v>0</v>
      </c>
      <c r="BG194" s="247">
        <f>IF(N194="zákl. přenesená",J194,0)</f>
        <v>0</v>
      </c>
      <c r="BH194" s="247">
        <f>IF(N194="sníž. přenesená",J194,0)</f>
        <v>0</v>
      </c>
      <c r="BI194" s="247">
        <f>IF(N194="nulová",J194,0)</f>
        <v>0</v>
      </c>
      <c r="BJ194" s="15" t="s">
        <v>80</v>
      </c>
      <c r="BK194" s="247">
        <f>ROUND(I194*H194,2)</f>
        <v>0</v>
      </c>
      <c r="BL194" s="15" t="s">
        <v>209</v>
      </c>
      <c r="BM194" s="246" t="s">
        <v>673</v>
      </c>
    </row>
    <row r="195" s="2" customFormat="1">
      <c r="A195" s="36"/>
      <c r="B195" s="37"/>
      <c r="C195" s="38"/>
      <c r="D195" s="248" t="s">
        <v>211</v>
      </c>
      <c r="E195" s="38"/>
      <c r="F195" s="249" t="s">
        <v>436</v>
      </c>
      <c r="G195" s="38"/>
      <c r="H195" s="38"/>
      <c r="I195" s="152"/>
      <c r="J195" s="38"/>
      <c r="K195" s="38"/>
      <c r="L195" s="42"/>
      <c r="M195" s="250"/>
      <c r="N195" s="251"/>
      <c r="O195" s="89"/>
      <c r="P195" s="89"/>
      <c r="Q195" s="89"/>
      <c r="R195" s="89"/>
      <c r="S195" s="89"/>
      <c r="T195" s="90"/>
      <c r="U195" s="36"/>
      <c r="V195" s="36"/>
      <c r="W195" s="36"/>
      <c r="X195" s="36"/>
      <c r="Y195" s="36"/>
      <c r="Z195" s="36"/>
      <c r="AA195" s="36"/>
      <c r="AB195" s="36"/>
      <c r="AC195" s="36"/>
      <c r="AD195" s="36"/>
      <c r="AE195" s="36"/>
      <c r="AT195" s="15" t="s">
        <v>211</v>
      </c>
      <c r="AU195" s="15" t="s">
        <v>80</v>
      </c>
    </row>
    <row r="196" s="12" customFormat="1">
      <c r="A196" s="12"/>
      <c r="B196" s="252"/>
      <c r="C196" s="253"/>
      <c r="D196" s="248" t="s">
        <v>213</v>
      </c>
      <c r="E196" s="254" t="s">
        <v>423</v>
      </c>
      <c r="F196" s="255" t="s">
        <v>674</v>
      </c>
      <c r="G196" s="253"/>
      <c r="H196" s="256">
        <v>15537.120000000001</v>
      </c>
      <c r="I196" s="257"/>
      <c r="J196" s="253"/>
      <c r="K196" s="253"/>
      <c r="L196" s="258"/>
      <c r="M196" s="259"/>
      <c r="N196" s="260"/>
      <c r="O196" s="260"/>
      <c r="P196" s="260"/>
      <c r="Q196" s="260"/>
      <c r="R196" s="260"/>
      <c r="S196" s="260"/>
      <c r="T196" s="261"/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T196" s="262" t="s">
        <v>213</v>
      </c>
      <c r="AU196" s="262" t="s">
        <v>80</v>
      </c>
      <c r="AV196" s="12" t="s">
        <v>95</v>
      </c>
      <c r="AW196" s="12" t="s">
        <v>29</v>
      </c>
      <c r="AX196" s="12" t="s">
        <v>72</v>
      </c>
      <c r="AY196" s="262" t="s">
        <v>203</v>
      </c>
    </row>
    <row r="197" s="12" customFormat="1">
      <c r="A197" s="12"/>
      <c r="B197" s="252"/>
      <c r="C197" s="253"/>
      <c r="D197" s="248" t="s">
        <v>213</v>
      </c>
      <c r="E197" s="254" t="s">
        <v>616</v>
      </c>
      <c r="F197" s="255" t="s">
        <v>675</v>
      </c>
      <c r="G197" s="253"/>
      <c r="H197" s="256">
        <v>15537.120000000001</v>
      </c>
      <c r="I197" s="257"/>
      <c r="J197" s="253"/>
      <c r="K197" s="253"/>
      <c r="L197" s="258"/>
      <c r="M197" s="259"/>
      <c r="N197" s="260"/>
      <c r="O197" s="260"/>
      <c r="P197" s="260"/>
      <c r="Q197" s="260"/>
      <c r="R197" s="260"/>
      <c r="S197" s="260"/>
      <c r="T197" s="261"/>
      <c r="U197" s="12"/>
      <c r="V197" s="12"/>
      <c r="W197" s="12"/>
      <c r="X197" s="12"/>
      <c r="Y197" s="12"/>
      <c r="Z197" s="12"/>
      <c r="AA197" s="12"/>
      <c r="AB197" s="12"/>
      <c r="AC197" s="12"/>
      <c r="AD197" s="12"/>
      <c r="AE197" s="12"/>
      <c r="AT197" s="262" t="s">
        <v>213</v>
      </c>
      <c r="AU197" s="262" t="s">
        <v>80</v>
      </c>
      <c r="AV197" s="12" t="s">
        <v>95</v>
      </c>
      <c r="AW197" s="12" t="s">
        <v>29</v>
      </c>
      <c r="AX197" s="12" t="s">
        <v>72</v>
      </c>
      <c r="AY197" s="262" t="s">
        <v>203</v>
      </c>
    </row>
    <row r="198" s="12" customFormat="1">
      <c r="A198" s="12"/>
      <c r="B198" s="252"/>
      <c r="C198" s="253"/>
      <c r="D198" s="248" t="s">
        <v>213</v>
      </c>
      <c r="E198" s="254" t="s">
        <v>618</v>
      </c>
      <c r="F198" s="255" t="s">
        <v>676</v>
      </c>
      <c r="G198" s="253"/>
      <c r="H198" s="256">
        <v>14830.889999999999</v>
      </c>
      <c r="I198" s="257"/>
      <c r="J198" s="253"/>
      <c r="K198" s="253"/>
      <c r="L198" s="258"/>
      <c r="M198" s="259"/>
      <c r="N198" s="260"/>
      <c r="O198" s="260"/>
      <c r="P198" s="260"/>
      <c r="Q198" s="260"/>
      <c r="R198" s="260"/>
      <c r="S198" s="260"/>
      <c r="T198" s="261"/>
      <c r="U198" s="12"/>
      <c r="V198" s="12"/>
      <c r="W198" s="12"/>
      <c r="X198" s="12"/>
      <c r="Y198" s="12"/>
      <c r="Z198" s="12"/>
      <c r="AA198" s="12"/>
      <c r="AB198" s="12"/>
      <c r="AC198" s="12"/>
      <c r="AD198" s="12"/>
      <c r="AE198" s="12"/>
      <c r="AT198" s="262" t="s">
        <v>213</v>
      </c>
      <c r="AU198" s="262" t="s">
        <v>80</v>
      </c>
      <c r="AV198" s="12" t="s">
        <v>95</v>
      </c>
      <c r="AW198" s="12" t="s">
        <v>29</v>
      </c>
      <c r="AX198" s="12" t="s">
        <v>72</v>
      </c>
      <c r="AY198" s="262" t="s">
        <v>203</v>
      </c>
    </row>
    <row r="199" s="12" customFormat="1">
      <c r="A199" s="12"/>
      <c r="B199" s="252"/>
      <c r="C199" s="253"/>
      <c r="D199" s="248" t="s">
        <v>213</v>
      </c>
      <c r="E199" s="254" t="s">
        <v>677</v>
      </c>
      <c r="F199" s="255" t="s">
        <v>678</v>
      </c>
      <c r="G199" s="253"/>
      <c r="H199" s="256">
        <v>45905.129999999997</v>
      </c>
      <c r="I199" s="257"/>
      <c r="J199" s="253"/>
      <c r="K199" s="253"/>
      <c r="L199" s="258"/>
      <c r="M199" s="259"/>
      <c r="N199" s="260"/>
      <c r="O199" s="260"/>
      <c r="P199" s="260"/>
      <c r="Q199" s="260"/>
      <c r="R199" s="260"/>
      <c r="S199" s="260"/>
      <c r="T199" s="261"/>
      <c r="U199" s="12"/>
      <c r="V199" s="12"/>
      <c r="W199" s="12"/>
      <c r="X199" s="12"/>
      <c r="Y199" s="12"/>
      <c r="Z199" s="12"/>
      <c r="AA199" s="12"/>
      <c r="AB199" s="12"/>
      <c r="AC199" s="12"/>
      <c r="AD199" s="12"/>
      <c r="AE199" s="12"/>
      <c r="AT199" s="262" t="s">
        <v>213</v>
      </c>
      <c r="AU199" s="262" t="s">
        <v>80</v>
      </c>
      <c r="AV199" s="12" t="s">
        <v>95</v>
      </c>
      <c r="AW199" s="12" t="s">
        <v>29</v>
      </c>
      <c r="AX199" s="12" t="s">
        <v>80</v>
      </c>
      <c r="AY199" s="262" t="s">
        <v>203</v>
      </c>
    </row>
    <row r="200" s="2" customFormat="1" ht="16.5" customHeight="1">
      <c r="A200" s="36"/>
      <c r="B200" s="37"/>
      <c r="C200" s="236" t="s">
        <v>7</v>
      </c>
      <c r="D200" s="236" t="s">
        <v>204</v>
      </c>
      <c r="E200" s="237" t="s">
        <v>443</v>
      </c>
      <c r="F200" s="238" t="s">
        <v>444</v>
      </c>
      <c r="G200" s="239" t="s">
        <v>267</v>
      </c>
      <c r="H200" s="240">
        <v>14980</v>
      </c>
      <c r="I200" s="241"/>
      <c r="J200" s="240">
        <f>ROUND(I200*H200,2)</f>
        <v>0</v>
      </c>
      <c r="K200" s="238" t="s">
        <v>208</v>
      </c>
      <c r="L200" s="42"/>
      <c r="M200" s="242" t="s">
        <v>1</v>
      </c>
      <c r="N200" s="243" t="s">
        <v>37</v>
      </c>
      <c r="O200" s="89"/>
      <c r="P200" s="244">
        <f>O200*H200</f>
        <v>0</v>
      </c>
      <c r="Q200" s="244">
        <v>0</v>
      </c>
      <c r="R200" s="244">
        <f>Q200*H200</f>
        <v>0</v>
      </c>
      <c r="S200" s="244">
        <v>0</v>
      </c>
      <c r="T200" s="245">
        <f>S200*H200</f>
        <v>0</v>
      </c>
      <c r="U200" s="36"/>
      <c r="V200" s="36"/>
      <c r="W200" s="36"/>
      <c r="X200" s="36"/>
      <c r="Y200" s="36"/>
      <c r="Z200" s="36"/>
      <c r="AA200" s="36"/>
      <c r="AB200" s="36"/>
      <c r="AC200" s="36"/>
      <c r="AD200" s="36"/>
      <c r="AE200" s="36"/>
      <c r="AR200" s="246" t="s">
        <v>209</v>
      </c>
      <c r="AT200" s="246" t="s">
        <v>204</v>
      </c>
      <c r="AU200" s="246" t="s">
        <v>80</v>
      </c>
      <c r="AY200" s="15" t="s">
        <v>203</v>
      </c>
      <c r="BE200" s="247">
        <f>IF(N200="základní",J200,0)</f>
        <v>0</v>
      </c>
      <c r="BF200" s="247">
        <f>IF(N200="snížená",J200,0)</f>
        <v>0</v>
      </c>
      <c r="BG200" s="247">
        <f>IF(N200="zákl. přenesená",J200,0)</f>
        <v>0</v>
      </c>
      <c r="BH200" s="247">
        <f>IF(N200="sníž. přenesená",J200,0)</f>
        <v>0</v>
      </c>
      <c r="BI200" s="247">
        <f>IF(N200="nulová",J200,0)</f>
        <v>0</v>
      </c>
      <c r="BJ200" s="15" t="s">
        <v>80</v>
      </c>
      <c r="BK200" s="247">
        <f>ROUND(I200*H200,2)</f>
        <v>0</v>
      </c>
      <c r="BL200" s="15" t="s">
        <v>209</v>
      </c>
      <c r="BM200" s="246" t="s">
        <v>679</v>
      </c>
    </row>
    <row r="201" s="2" customFormat="1">
      <c r="A201" s="36"/>
      <c r="B201" s="37"/>
      <c r="C201" s="38"/>
      <c r="D201" s="248" t="s">
        <v>211</v>
      </c>
      <c r="E201" s="38"/>
      <c r="F201" s="249" t="s">
        <v>446</v>
      </c>
      <c r="G201" s="38"/>
      <c r="H201" s="38"/>
      <c r="I201" s="152"/>
      <c r="J201" s="38"/>
      <c r="K201" s="38"/>
      <c r="L201" s="42"/>
      <c r="M201" s="250"/>
      <c r="N201" s="251"/>
      <c r="O201" s="89"/>
      <c r="P201" s="89"/>
      <c r="Q201" s="89"/>
      <c r="R201" s="89"/>
      <c r="S201" s="89"/>
      <c r="T201" s="90"/>
      <c r="U201" s="36"/>
      <c r="V201" s="36"/>
      <c r="W201" s="36"/>
      <c r="X201" s="36"/>
      <c r="Y201" s="36"/>
      <c r="Z201" s="36"/>
      <c r="AA201" s="36"/>
      <c r="AB201" s="36"/>
      <c r="AC201" s="36"/>
      <c r="AD201" s="36"/>
      <c r="AE201" s="36"/>
      <c r="AT201" s="15" t="s">
        <v>211</v>
      </c>
      <c r="AU201" s="15" t="s">
        <v>80</v>
      </c>
    </row>
    <row r="202" s="12" customFormat="1">
      <c r="A202" s="12"/>
      <c r="B202" s="252"/>
      <c r="C202" s="253"/>
      <c r="D202" s="248" t="s">
        <v>213</v>
      </c>
      <c r="E202" s="254" t="s">
        <v>455</v>
      </c>
      <c r="F202" s="255" t="s">
        <v>680</v>
      </c>
      <c r="G202" s="253"/>
      <c r="H202" s="256">
        <v>14980</v>
      </c>
      <c r="I202" s="257"/>
      <c r="J202" s="253"/>
      <c r="K202" s="253"/>
      <c r="L202" s="258"/>
      <c r="M202" s="259"/>
      <c r="N202" s="260"/>
      <c r="O202" s="260"/>
      <c r="P202" s="260"/>
      <c r="Q202" s="260"/>
      <c r="R202" s="260"/>
      <c r="S202" s="260"/>
      <c r="T202" s="261"/>
      <c r="U202" s="12"/>
      <c r="V202" s="12"/>
      <c r="W202" s="12"/>
      <c r="X202" s="12"/>
      <c r="Y202" s="12"/>
      <c r="Z202" s="12"/>
      <c r="AA202" s="12"/>
      <c r="AB202" s="12"/>
      <c r="AC202" s="12"/>
      <c r="AD202" s="12"/>
      <c r="AE202" s="12"/>
      <c r="AT202" s="262" t="s">
        <v>213</v>
      </c>
      <c r="AU202" s="262" t="s">
        <v>80</v>
      </c>
      <c r="AV202" s="12" t="s">
        <v>95</v>
      </c>
      <c r="AW202" s="12" t="s">
        <v>29</v>
      </c>
      <c r="AX202" s="12" t="s">
        <v>80</v>
      </c>
      <c r="AY202" s="262" t="s">
        <v>203</v>
      </c>
    </row>
    <row r="203" s="2" customFormat="1" ht="16.5" customHeight="1">
      <c r="A203" s="36"/>
      <c r="B203" s="37"/>
      <c r="C203" s="236" t="s">
        <v>449</v>
      </c>
      <c r="D203" s="236" t="s">
        <v>204</v>
      </c>
      <c r="E203" s="237" t="s">
        <v>450</v>
      </c>
      <c r="F203" s="238" t="s">
        <v>451</v>
      </c>
      <c r="G203" s="239" t="s">
        <v>267</v>
      </c>
      <c r="H203" s="240">
        <v>15537.120000000001</v>
      </c>
      <c r="I203" s="241"/>
      <c r="J203" s="240">
        <f>ROUND(I203*H203,2)</f>
        <v>0</v>
      </c>
      <c r="K203" s="238" t="s">
        <v>452</v>
      </c>
      <c r="L203" s="42"/>
      <c r="M203" s="242" t="s">
        <v>1</v>
      </c>
      <c r="N203" s="243" t="s">
        <v>37</v>
      </c>
      <c r="O203" s="89"/>
      <c r="P203" s="244">
        <f>O203*H203</f>
        <v>0</v>
      </c>
      <c r="Q203" s="244">
        <v>0</v>
      </c>
      <c r="R203" s="244">
        <f>Q203*H203</f>
        <v>0</v>
      </c>
      <c r="S203" s="244">
        <v>0</v>
      </c>
      <c r="T203" s="245">
        <f>S203*H203</f>
        <v>0</v>
      </c>
      <c r="U203" s="36"/>
      <c r="V203" s="36"/>
      <c r="W203" s="36"/>
      <c r="X203" s="36"/>
      <c r="Y203" s="36"/>
      <c r="Z203" s="36"/>
      <c r="AA203" s="36"/>
      <c r="AB203" s="36"/>
      <c r="AC203" s="36"/>
      <c r="AD203" s="36"/>
      <c r="AE203" s="36"/>
      <c r="AR203" s="246" t="s">
        <v>209</v>
      </c>
      <c r="AT203" s="246" t="s">
        <v>204</v>
      </c>
      <c r="AU203" s="246" t="s">
        <v>80</v>
      </c>
      <c r="AY203" s="15" t="s">
        <v>203</v>
      </c>
      <c r="BE203" s="247">
        <f>IF(N203="základní",J203,0)</f>
        <v>0</v>
      </c>
      <c r="BF203" s="247">
        <f>IF(N203="snížená",J203,0)</f>
        <v>0</v>
      </c>
      <c r="BG203" s="247">
        <f>IF(N203="zákl. přenesená",J203,0)</f>
        <v>0</v>
      </c>
      <c r="BH203" s="247">
        <f>IF(N203="sníž. přenesená",J203,0)</f>
        <v>0</v>
      </c>
      <c r="BI203" s="247">
        <f>IF(N203="nulová",J203,0)</f>
        <v>0</v>
      </c>
      <c r="BJ203" s="15" t="s">
        <v>80</v>
      </c>
      <c r="BK203" s="247">
        <f>ROUND(I203*H203,2)</f>
        <v>0</v>
      </c>
      <c r="BL203" s="15" t="s">
        <v>209</v>
      </c>
      <c r="BM203" s="246" t="s">
        <v>681</v>
      </c>
    </row>
    <row r="204" s="2" customFormat="1">
      <c r="A204" s="36"/>
      <c r="B204" s="37"/>
      <c r="C204" s="38"/>
      <c r="D204" s="248" t="s">
        <v>211</v>
      </c>
      <c r="E204" s="38"/>
      <c r="F204" s="249" t="s">
        <v>454</v>
      </c>
      <c r="G204" s="38"/>
      <c r="H204" s="38"/>
      <c r="I204" s="152"/>
      <c r="J204" s="38"/>
      <c r="K204" s="38"/>
      <c r="L204" s="42"/>
      <c r="M204" s="250"/>
      <c r="N204" s="251"/>
      <c r="O204" s="89"/>
      <c r="P204" s="89"/>
      <c r="Q204" s="89"/>
      <c r="R204" s="89"/>
      <c r="S204" s="89"/>
      <c r="T204" s="90"/>
      <c r="U204" s="36"/>
      <c r="V204" s="36"/>
      <c r="W204" s="36"/>
      <c r="X204" s="36"/>
      <c r="Y204" s="36"/>
      <c r="Z204" s="36"/>
      <c r="AA204" s="36"/>
      <c r="AB204" s="36"/>
      <c r="AC204" s="36"/>
      <c r="AD204" s="36"/>
      <c r="AE204" s="36"/>
      <c r="AT204" s="15" t="s">
        <v>211</v>
      </c>
      <c r="AU204" s="15" t="s">
        <v>80</v>
      </c>
    </row>
    <row r="205" s="12" customFormat="1">
      <c r="A205" s="12"/>
      <c r="B205" s="252"/>
      <c r="C205" s="253"/>
      <c r="D205" s="248" t="s">
        <v>213</v>
      </c>
      <c r="E205" s="254" t="s">
        <v>417</v>
      </c>
      <c r="F205" s="255" t="s">
        <v>682</v>
      </c>
      <c r="G205" s="253"/>
      <c r="H205" s="256">
        <v>15537.120000000001</v>
      </c>
      <c r="I205" s="257"/>
      <c r="J205" s="253"/>
      <c r="K205" s="253"/>
      <c r="L205" s="258"/>
      <c r="M205" s="259"/>
      <c r="N205" s="260"/>
      <c r="O205" s="260"/>
      <c r="P205" s="260"/>
      <c r="Q205" s="260"/>
      <c r="R205" s="260"/>
      <c r="S205" s="260"/>
      <c r="T205" s="261"/>
      <c r="U205" s="12"/>
      <c r="V205" s="12"/>
      <c r="W205" s="12"/>
      <c r="X205" s="12"/>
      <c r="Y205" s="12"/>
      <c r="Z205" s="12"/>
      <c r="AA205" s="12"/>
      <c r="AB205" s="12"/>
      <c r="AC205" s="12"/>
      <c r="AD205" s="12"/>
      <c r="AE205" s="12"/>
      <c r="AT205" s="262" t="s">
        <v>213</v>
      </c>
      <c r="AU205" s="262" t="s">
        <v>80</v>
      </c>
      <c r="AV205" s="12" t="s">
        <v>95</v>
      </c>
      <c r="AW205" s="12" t="s">
        <v>29</v>
      </c>
      <c r="AX205" s="12" t="s">
        <v>80</v>
      </c>
      <c r="AY205" s="262" t="s">
        <v>203</v>
      </c>
    </row>
    <row r="206" s="2" customFormat="1" ht="16.5" customHeight="1">
      <c r="A206" s="36"/>
      <c r="B206" s="37"/>
      <c r="C206" s="236" t="s">
        <v>457</v>
      </c>
      <c r="D206" s="236" t="s">
        <v>204</v>
      </c>
      <c r="E206" s="237" t="s">
        <v>458</v>
      </c>
      <c r="F206" s="238" t="s">
        <v>459</v>
      </c>
      <c r="G206" s="239" t="s">
        <v>267</v>
      </c>
      <c r="H206" s="240">
        <v>14124.66</v>
      </c>
      <c r="I206" s="241"/>
      <c r="J206" s="240">
        <f>ROUND(I206*H206,2)</f>
        <v>0</v>
      </c>
      <c r="K206" s="238" t="s">
        <v>208</v>
      </c>
      <c r="L206" s="42"/>
      <c r="M206" s="242" t="s">
        <v>1</v>
      </c>
      <c r="N206" s="243" t="s">
        <v>37</v>
      </c>
      <c r="O206" s="89"/>
      <c r="P206" s="244">
        <f>O206*H206</f>
        <v>0</v>
      </c>
      <c r="Q206" s="244">
        <v>0</v>
      </c>
      <c r="R206" s="244">
        <f>Q206*H206</f>
        <v>0</v>
      </c>
      <c r="S206" s="244">
        <v>0</v>
      </c>
      <c r="T206" s="245">
        <f>S206*H206</f>
        <v>0</v>
      </c>
      <c r="U206" s="36"/>
      <c r="V206" s="36"/>
      <c r="W206" s="36"/>
      <c r="X206" s="36"/>
      <c r="Y206" s="36"/>
      <c r="Z206" s="36"/>
      <c r="AA206" s="36"/>
      <c r="AB206" s="36"/>
      <c r="AC206" s="36"/>
      <c r="AD206" s="36"/>
      <c r="AE206" s="36"/>
      <c r="AR206" s="246" t="s">
        <v>209</v>
      </c>
      <c r="AT206" s="246" t="s">
        <v>204</v>
      </c>
      <c r="AU206" s="246" t="s">
        <v>80</v>
      </c>
      <c r="AY206" s="15" t="s">
        <v>203</v>
      </c>
      <c r="BE206" s="247">
        <f>IF(N206="základní",J206,0)</f>
        <v>0</v>
      </c>
      <c r="BF206" s="247">
        <f>IF(N206="snížená",J206,0)</f>
        <v>0</v>
      </c>
      <c r="BG206" s="247">
        <f>IF(N206="zákl. přenesená",J206,0)</f>
        <v>0</v>
      </c>
      <c r="BH206" s="247">
        <f>IF(N206="sníž. přenesená",J206,0)</f>
        <v>0</v>
      </c>
      <c r="BI206" s="247">
        <f>IF(N206="nulová",J206,0)</f>
        <v>0</v>
      </c>
      <c r="BJ206" s="15" t="s">
        <v>80</v>
      </c>
      <c r="BK206" s="247">
        <f>ROUND(I206*H206,2)</f>
        <v>0</v>
      </c>
      <c r="BL206" s="15" t="s">
        <v>209</v>
      </c>
      <c r="BM206" s="246" t="s">
        <v>683</v>
      </c>
    </row>
    <row r="207" s="2" customFormat="1">
      <c r="A207" s="36"/>
      <c r="B207" s="37"/>
      <c r="C207" s="38"/>
      <c r="D207" s="248" t="s">
        <v>211</v>
      </c>
      <c r="E207" s="38"/>
      <c r="F207" s="249" t="s">
        <v>454</v>
      </c>
      <c r="G207" s="38"/>
      <c r="H207" s="38"/>
      <c r="I207" s="152"/>
      <c r="J207" s="38"/>
      <c r="K207" s="38"/>
      <c r="L207" s="42"/>
      <c r="M207" s="250"/>
      <c r="N207" s="251"/>
      <c r="O207" s="89"/>
      <c r="P207" s="89"/>
      <c r="Q207" s="89"/>
      <c r="R207" s="89"/>
      <c r="S207" s="89"/>
      <c r="T207" s="90"/>
      <c r="U207" s="36"/>
      <c r="V207" s="36"/>
      <c r="W207" s="36"/>
      <c r="X207" s="36"/>
      <c r="Y207" s="36"/>
      <c r="Z207" s="36"/>
      <c r="AA207" s="36"/>
      <c r="AB207" s="36"/>
      <c r="AC207" s="36"/>
      <c r="AD207" s="36"/>
      <c r="AE207" s="36"/>
      <c r="AT207" s="15" t="s">
        <v>211</v>
      </c>
      <c r="AU207" s="15" t="s">
        <v>80</v>
      </c>
    </row>
    <row r="208" s="12" customFormat="1">
      <c r="A208" s="12"/>
      <c r="B208" s="252"/>
      <c r="C208" s="253"/>
      <c r="D208" s="248" t="s">
        <v>213</v>
      </c>
      <c r="E208" s="254" t="s">
        <v>297</v>
      </c>
      <c r="F208" s="255" t="s">
        <v>684</v>
      </c>
      <c r="G208" s="253"/>
      <c r="H208" s="256">
        <v>14124.66</v>
      </c>
      <c r="I208" s="257"/>
      <c r="J208" s="253"/>
      <c r="K208" s="253"/>
      <c r="L208" s="258"/>
      <c r="M208" s="259"/>
      <c r="N208" s="260"/>
      <c r="O208" s="260"/>
      <c r="P208" s="260"/>
      <c r="Q208" s="260"/>
      <c r="R208" s="260"/>
      <c r="S208" s="260"/>
      <c r="T208" s="261"/>
      <c r="U208" s="12"/>
      <c r="V208" s="12"/>
      <c r="W208" s="12"/>
      <c r="X208" s="12"/>
      <c r="Y208" s="12"/>
      <c r="Z208" s="12"/>
      <c r="AA208" s="12"/>
      <c r="AB208" s="12"/>
      <c r="AC208" s="12"/>
      <c r="AD208" s="12"/>
      <c r="AE208" s="12"/>
      <c r="AT208" s="262" t="s">
        <v>213</v>
      </c>
      <c r="AU208" s="262" t="s">
        <v>80</v>
      </c>
      <c r="AV208" s="12" t="s">
        <v>95</v>
      </c>
      <c r="AW208" s="12" t="s">
        <v>29</v>
      </c>
      <c r="AX208" s="12" t="s">
        <v>80</v>
      </c>
      <c r="AY208" s="262" t="s">
        <v>203</v>
      </c>
    </row>
    <row r="209" s="2" customFormat="1" ht="16.5" customHeight="1">
      <c r="A209" s="36"/>
      <c r="B209" s="37"/>
      <c r="C209" s="236" t="s">
        <v>463</v>
      </c>
      <c r="D209" s="236" t="s">
        <v>204</v>
      </c>
      <c r="E209" s="237" t="s">
        <v>464</v>
      </c>
      <c r="F209" s="238" t="s">
        <v>465</v>
      </c>
      <c r="G209" s="239" t="s">
        <v>267</v>
      </c>
      <c r="H209" s="240">
        <v>14830.889999999999</v>
      </c>
      <c r="I209" s="241"/>
      <c r="J209" s="240">
        <f>ROUND(I209*H209,2)</f>
        <v>0</v>
      </c>
      <c r="K209" s="238" t="s">
        <v>208</v>
      </c>
      <c r="L209" s="42"/>
      <c r="M209" s="242" t="s">
        <v>1</v>
      </c>
      <c r="N209" s="243" t="s">
        <v>37</v>
      </c>
      <c r="O209" s="89"/>
      <c r="P209" s="244">
        <f>O209*H209</f>
        <v>0</v>
      </c>
      <c r="Q209" s="244">
        <v>0</v>
      </c>
      <c r="R209" s="244">
        <f>Q209*H209</f>
        <v>0</v>
      </c>
      <c r="S209" s="244">
        <v>0</v>
      </c>
      <c r="T209" s="245">
        <f>S209*H209</f>
        <v>0</v>
      </c>
      <c r="U209" s="36"/>
      <c r="V209" s="36"/>
      <c r="W209" s="36"/>
      <c r="X209" s="36"/>
      <c r="Y209" s="36"/>
      <c r="Z209" s="36"/>
      <c r="AA209" s="36"/>
      <c r="AB209" s="36"/>
      <c r="AC209" s="36"/>
      <c r="AD209" s="36"/>
      <c r="AE209" s="36"/>
      <c r="AR209" s="246" t="s">
        <v>209</v>
      </c>
      <c r="AT209" s="246" t="s">
        <v>204</v>
      </c>
      <c r="AU209" s="246" t="s">
        <v>80</v>
      </c>
      <c r="AY209" s="15" t="s">
        <v>203</v>
      </c>
      <c r="BE209" s="247">
        <f>IF(N209="základní",J209,0)</f>
        <v>0</v>
      </c>
      <c r="BF209" s="247">
        <f>IF(N209="snížená",J209,0)</f>
        <v>0</v>
      </c>
      <c r="BG209" s="247">
        <f>IF(N209="zákl. přenesená",J209,0)</f>
        <v>0</v>
      </c>
      <c r="BH209" s="247">
        <f>IF(N209="sníž. přenesená",J209,0)</f>
        <v>0</v>
      </c>
      <c r="BI209" s="247">
        <f>IF(N209="nulová",J209,0)</f>
        <v>0</v>
      </c>
      <c r="BJ209" s="15" t="s">
        <v>80</v>
      </c>
      <c r="BK209" s="247">
        <f>ROUND(I209*H209,2)</f>
        <v>0</v>
      </c>
      <c r="BL209" s="15" t="s">
        <v>209</v>
      </c>
      <c r="BM209" s="246" t="s">
        <v>685</v>
      </c>
    </row>
    <row r="210" s="2" customFormat="1">
      <c r="A210" s="36"/>
      <c r="B210" s="37"/>
      <c r="C210" s="38"/>
      <c r="D210" s="248" t="s">
        <v>211</v>
      </c>
      <c r="E210" s="38"/>
      <c r="F210" s="249" t="s">
        <v>454</v>
      </c>
      <c r="G210" s="38"/>
      <c r="H210" s="38"/>
      <c r="I210" s="152"/>
      <c r="J210" s="38"/>
      <c r="K210" s="38"/>
      <c r="L210" s="42"/>
      <c r="M210" s="250"/>
      <c r="N210" s="251"/>
      <c r="O210" s="89"/>
      <c r="P210" s="89"/>
      <c r="Q210" s="89"/>
      <c r="R210" s="89"/>
      <c r="S210" s="89"/>
      <c r="T210" s="90"/>
      <c r="U210" s="36"/>
      <c r="V210" s="36"/>
      <c r="W210" s="36"/>
      <c r="X210" s="36"/>
      <c r="Y210" s="36"/>
      <c r="Z210" s="36"/>
      <c r="AA210" s="36"/>
      <c r="AB210" s="36"/>
      <c r="AC210" s="36"/>
      <c r="AD210" s="36"/>
      <c r="AE210" s="36"/>
      <c r="AT210" s="15" t="s">
        <v>211</v>
      </c>
      <c r="AU210" s="15" t="s">
        <v>80</v>
      </c>
    </row>
    <row r="211" s="12" customFormat="1">
      <c r="A211" s="12"/>
      <c r="B211" s="252"/>
      <c r="C211" s="253"/>
      <c r="D211" s="248" t="s">
        <v>213</v>
      </c>
      <c r="E211" s="254" t="s">
        <v>300</v>
      </c>
      <c r="F211" s="255" t="s">
        <v>686</v>
      </c>
      <c r="G211" s="253"/>
      <c r="H211" s="256">
        <v>14830.889999999999</v>
      </c>
      <c r="I211" s="257"/>
      <c r="J211" s="253"/>
      <c r="K211" s="253"/>
      <c r="L211" s="258"/>
      <c r="M211" s="259"/>
      <c r="N211" s="260"/>
      <c r="O211" s="260"/>
      <c r="P211" s="260"/>
      <c r="Q211" s="260"/>
      <c r="R211" s="260"/>
      <c r="S211" s="260"/>
      <c r="T211" s="261"/>
      <c r="U211" s="12"/>
      <c r="V211" s="12"/>
      <c r="W211" s="12"/>
      <c r="X211" s="12"/>
      <c r="Y211" s="12"/>
      <c r="Z211" s="12"/>
      <c r="AA211" s="12"/>
      <c r="AB211" s="12"/>
      <c r="AC211" s="12"/>
      <c r="AD211" s="12"/>
      <c r="AE211" s="12"/>
      <c r="AT211" s="262" t="s">
        <v>213</v>
      </c>
      <c r="AU211" s="262" t="s">
        <v>80</v>
      </c>
      <c r="AV211" s="12" t="s">
        <v>95</v>
      </c>
      <c r="AW211" s="12" t="s">
        <v>29</v>
      </c>
      <c r="AX211" s="12" t="s">
        <v>80</v>
      </c>
      <c r="AY211" s="262" t="s">
        <v>203</v>
      </c>
    </row>
    <row r="212" s="11" customFormat="1" ht="25.92" customHeight="1">
      <c r="A212" s="11"/>
      <c r="B212" s="222"/>
      <c r="C212" s="223"/>
      <c r="D212" s="224" t="s">
        <v>71</v>
      </c>
      <c r="E212" s="225" t="s">
        <v>275</v>
      </c>
      <c r="F212" s="225" t="s">
        <v>276</v>
      </c>
      <c r="G212" s="223"/>
      <c r="H212" s="223"/>
      <c r="I212" s="226"/>
      <c r="J212" s="227">
        <f>BK212</f>
        <v>0</v>
      </c>
      <c r="K212" s="223"/>
      <c r="L212" s="228"/>
      <c r="M212" s="229"/>
      <c r="N212" s="230"/>
      <c r="O212" s="230"/>
      <c r="P212" s="231">
        <f>SUM(P213:P218)</f>
        <v>0</v>
      </c>
      <c r="Q212" s="230"/>
      <c r="R212" s="231">
        <f>SUM(R213:R218)</f>
        <v>0</v>
      </c>
      <c r="S212" s="230"/>
      <c r="T212" s="232">
        <f>SUM(T213:T218)</f>
        <v>0</v>
      </c>
      <c r="U212" s="11"/>
      <c r="V212" s="11"/>
      <c r="W212" s="11"/>
      <c r="X212" s="11"/>
      <c r="Y212" s="11"/>
      <c r="Z212" s="11"/>
      <c r="AA212" s="11"/>
      <c r="AB212" s="11"/>
      <c r="AC212" s="11"/>
      <c r="AD212" s="11"/>
      <c r="AE212" s="11"/>
      <c r="AR212" s="233" t="s">
        <v>80</v>
      </c>
      <c r="AT212" s="234" t="s">
        <v>71</v>
      </c>
      <c r="AU212" s="234" t="s">
        <v>72</v>
      </c>
      <c r="AY212" s="233" t="s">
        <v>203</v>
      </c>
      <c r="BK212" s="235">
        <f>SUM(BK213:BK218)</f>
        <v>0</v>
      </c>
    </row>
    <row r="213" s="2" customFormat="1" ht="16.5" customHeight="1">
      <c r="A213" s="36"/>
      <c r="B213" s="37"/>
      <c r="C213" s="236" t="s">
        <v>270</v>
      </c>
      <c r="D213" s="236" t="s">
        <v>204</v>
      </c>
      <c r="E213" s="237" t="s">
        <v>469</v>
      </c>
      <c r="F213" s="238" t="s">
        <v>470</v>
      </c>
      <c r="G213" s="239" t="s">
        <v>325</v>
      </c>
      <c r="H213" s="240">
        <v>609</v>
      </c>
      <c r="I213" s="241"/>
      <c r="J213" s="240">
        <f>ROUND(I213*H213,2)</f>
        <v>0</v>
      </c>
      <c r="K213" s="238" t="s">
        <v>208</v>
      </c>
      <c r="L213" s="42"/>
      <c r="M213" s="242" t="s">
        <v>1</v>
      </c>
      <c r="N213" s="243" t="s">
        <v>37</v>
      </c>
      <c r="O213" s="89"/>
      <c r="P213" s="244">
        <f>O213*H213</f>
        <v>0</v>
      </c>
      <c r="Q213" s="244">
        <v>0</v>
      </c>
      <c r="R213" s="244">
        <f>Q213*H213</f>
        <v>0</v>
      </c>
      <c r="S213" s="244">
        <v>0</v>
      </c>
      <c r="T213" s="245">
        <f>S213*H213</f>
        <v>0</v>
      </c>
      <c r="U213" s="36"/>
      <c r="V213" s="36"/>
      <c r="W213" s="36"/>
      <c r="X213" s="36"/>
      <c r="Y213" s="36"/>
      <c r="Z213" s="36"/>
      <c r="AA213" s="36"/>
      <c r="AB213" s="36"/>
      <c r="AC213" s="36"/>
      <c r="AD213" s="36"/>
      <c r="AE213" s="36"/>
      <c r="AR213" s="246" t="s">
        <v>209</v>
      </c>
      <c r="AT213" s="246" t="s">
        <v>204</v>
      </c>
      <c r="AU213" s="246" t="s">
        <v>80</v>
      </c>
      <c r="AY213" s="15" t="s">
        <v>203</v>
      </c>
      <c r="BE213" s="247">
        <f>IF(N213="základní",J213,0)</f>
        <v>0</v>
      </c>
      <c r="BF213" s="247">
        <f>IF(N213="snížená",J213,0)</f>
        <v>0</v>
      </c>
      <c r="BG213" s="247">
        <f>IF(N213="zákl. přenesená",J213,0)</f>
        <v>0</v>
      </c>
      <c r="BH213" s="247">
        <f>IF(N213="sníž. přenesená",J213,0)</f>
        <v>0</v>
      </c>
      <c r="BI213" s="247">
        <f>IF(N213="nulová",J213,0)</f>
        <v>0</v>
      </c>
      <c r="BJ213" s="15" t="s">
        <v>80</v>
      </c>
      <c r="BK213" s="247">
        <f>ROUND(I213*H213,2)</f>
        <v>0</v>
      </c>
      <c r="BL213" s="15" t="s">
        <v>209</v>
      </c>
      <c r="BM213" s="246" t="s">
        <v>687</v>
      </c>
    </row>
    <row r="214" s="2" customFormat="1">
      <c r="A214" s="36"/>
      <c r="B214" s="37"/>
      <c r="C214" s="38"/>
      <c r="D214" s="248" t="s">
        <v>211</v>
      </c>
      <c r="E214" s="38"/>
      <c r="F214" s="249" t="s">
        <v>472</v>
      </c>
      <c r="G214" s="38"/>
      <c r="H214" s="38"/>
      <c r="I214" s="152"/>
      <c r="J214" s="38"/>
      <c r="K214" s="38"/>
      <c r="L214" s="42"/>
      <c r="M214" s="250"/>
      <c r="N214" s="251"/>
      <c r="O214" s="89"/>
      <c r="P214" s="89"/>
      <c r="Q214" s="89"/>
      <c r="R214" s="89"/>
      <c r="S214" s="89"/>
      <c r="T214" s="90"/>
      <c r="U214" s="36"/>
      <c r="V214" s="36"/>
      <c r="W214" s="36"/>
      <c r="X214" s="36"/>
      <c r="Y214" s="36"/>
      <c r="Z214" s="36"/>
      <c r="AA214" s="36"/>
      <c r="AB214" s="36"/>
      <c r="AC214" s="36"/>
      <c r="AD214" s="36"/>
      <c r="AE214" s="36"/>
      <c r="AT214" s="15" t="s">
        <v>211</v>
      </c>
      <c r="AU214" s="15" t="s">
        <v>80</v>
      </c>
    </row>
    <row r="215" s="12" customFormat="1">
      <c r="A215" s="12"/>
      <c r="B215" s="252"/>
      <c r="C215" s="253"/>
      <c r="D215" s="248" t="s">
        <v>213</v>
      </c>
      <c r="E215" s="254" t="s">
        <v>437</v>
      </c>
      <c r="F215" s="255" t="s">
        <v>688</v>
      </c>
      <c r="G215" s="253"/>
      <c r="H215" s="256">
        <v>609</v>
      </c>
      <c r="I215" s="257"/>
      <c r="J215" s="253"/>
      <c r="K215" s="253"/>
      <c r="L215" s="258"/>
      <c r="M215" s="259"/>
      <c r="N215" s="260"/>
      <c r="O215" s="260"/>
      <c r="P215" s="260"/>
      <c r="Q215" s="260"/>
      <c r="R215" s="260"/>
      <c r="S215" s="260"/>
      <c r="T215" s="261"/>
      <c r="U215" s="12"/>
      <c r="V215" s="12"/>
      <c r="W215" s="12"/>
      <c r="X215" s="12"/>
      <c r="Y215" s="12"/>
      <c r="Z215" s="12"/>
      <c r="AA215" s="12"/>
      <c r="AB215" s="12"/>
      <c r="AC215" s="12"/>
      <c r="AD215" s="12"/>
      <c r="AE215" s="12"/>
      <c r="AT215" s="262" t="s">
        <v>213</v>
      </c>
      <c r="AU215" s="262" t="s">
        <v>80</v>
      </c>
      <c r="AV215" s="12" t="s">
        <v>95</v>
      </c>
      <c r="AW215" s="12" t="s">
        <v>29</v>
      </c>
      <c r="AX215" s="12" t="s">
        <v>80</v>
      </c>
      <c r="AY215" s="262" t="s">
        <v>203</v>
      </c>
    </row>
    <row r="216" s="2" customFormat="1" ht="16.5" customHeight="1">
      <c r="A216" s="36"/>
      <c r="B216" s="37"/>
      <c r="C216" s="236" t="s">
        <v>475</v>
      </c>
      <c r="D216" s="236" t="s">
        <v>204</v>
      </c>
      <c r="E216" s="237" t="s">
        <v>476</v>
      </c>
      <c r="F216" s="238" t="s">
        <v>477</v>
      </c>
      <c r="G216" s="239" t="s">
        <v>325</v>
      </c>
      <c r="H216" s="240">
        <v>684</v>
      </c>
      <c r="I216" s="241"/>
      <c r="J216" s="240">
        <f>ROUND(I216*H216,2)</f>
        <v>0</v>
      </c>
      <c r="K216" s="238" t="s">
        <v>208</v>
      </c>
      <c r="L216" s="42"/>
      <c r="M216" s="242" t="s">
        <v>1</v>
      </c>
      <c r="N216" s="243" t="s">
        <v>37</v>
      </c>
      <c r="O216" s="89"/>
      <c r="P216" s="244">
        <f>O216*H216</f>
        <v>0</v>
      </c>
      <c r="Q216" s="244">
        <v>0</v>
      </c>
      <c r="R216" s="244">
        <f>Q216*H216</f>
        <v>0</v>
      </c>
      <c r="S216" s="244">
        <v>0</v>
      </c>
      <c r="T216" s="245">
        <f>S216*H216</f>
        <v>0</v>
      </c>
      <c r="U216" s="36"/>
      <c r="V216" s="36"/>
      <c r="W216" s="36"/>
      <c r="X216" s="36"/>
      <c r="Y216" s="36"/>
      <c r="Z216" s="36"/>
      <c r="AA216" s="36"/>
      <c r="AB216" s="36"/>
      <c r="AC216" s="36"/>
      <c r="AD216" s="36"/>
      <c r="AE216" s="36"/>
      <c r="AR216" s="246" t="s">
        <v>209</v>
      </c>
      <c r="AT216" s="246" t="s">
        <v>204</v>
      </c>
      <c r="AU216" s="246" t="s">
        <v>80</v>
      </c>
      <c r="AY216" s="15" t="s">
        <v>203</v>
      </c>
      <c r="BE216" s="247">
        <f>IF(N216="základní",J216,0)</f>
        <v>0</v>
      </c>
      <c r="BF216" s="247">
        <f>IF(N216="snížená",J216,0)</f>
        <v>0</v>
      </c>
      <c r="BG216" s="247">
        <f>IF(N216="zákl. přenesená",J216,0)</f>
        <v>0</v>
      </c>
      <c r="BH216" s="247">
        <f>IF(N216="sníž. přenesená",J216,0)</f>
        <v>0</v>
      </c>
      <c r="BI216" s="247">
        <f>IF(N216="nulová",J216,0)</f>
        <v>0</v>
      </c>
      <c r="BJ216" s="15" t="s">
        <v>80</v>
      </c>
      <c r="BK216" s="247">
        <f>ROUND(I216*H216,2)</f>
        <v>0</v>
      </c>
      <c r="BL216" s="15" t="s">
        <v>209</v>
      </c>
      <c r="BM216" s="246" t="s">
        <v>689</v>
      </c>
    </row>
    <row r="217" s="2" customFormat="1">
      <c r="A217" s="36"/>
      <c r="B217" s="37"/>
      <c r="C217" s="38"/>
      <c r="D217" s="248" t="s">
        <v>211</v>
      </c>
      <c r="E217" s="38"/>
      <c r="F217" s="249" t="s">
        <v>479</v>
      </c>
      <c r="G217" s="38"/>
      <c r="H217" s="38"/>
      <c r="I217" s="152"/>
      <c r="J217" s="38"/>
      <c r="K217" s="38"/>
      <c r="L217" s="42"/>
      <c r="M217" s="250"/>
      <c r="N217" s="251"/>
      <c r="O217" s="89"/>
      <c r="P217" s="89"/>
      <c r="Q217" s="89"/>
      <c r="R217" s="89"/>
      <c r="S217" s="89"/>
      <c r="T217" s="90"/>
      <c r="U217" s="36"/>
      <c r="V217" s="36"/>
      <c r="W217" s="36"/>
      <c r="X217" s="36"/>
      <c r="Y217" s="36"/>
      <c r="Z217" s="36"/>
      <c r="AA217" s="36"/>
      <c r="AB217" s="36"/>
      <c r="AC217" s="36"/>
      <c r="AD217" s="36"/>
      <c r="AE217" s="36"/>
      <c r="AT217" s="15" t="s">
        <v>211</v>
      </c>
      <c r="AU217" s="15" t="s">
        <v>80</v>
      </c>
    </row>
    <row r="218" s="12" customFormat="1">
      <c r="A218" s="12"/>
      <c r="B218" s="252"/>
      <c r="C218" s="253"/>
      <c r="D218" s="248" t="s">
        <v>213</v>
      </c>
      <c r="E218" s="254" t="s">
        <v>447</v>
      </c>
      <c r="F218" s="255" t="s">
        <v>638</v>
      </c>
      <c r="G218" s="253"/>
      <c r="H218" s="256">
        <v>684</v>
      </c>
      <c r="I218" s="257"/>
      <c r="J218" s="253"/>
      <c r="K218" s="253"/>
      <c r="L218" s="258"/>
      <c r="M218" s="263"/>
      <c r="N218" s="264"/>
      <c r="O218" s="264"/>
      <c r="P218" s="264"/>
      <c r="Q218" s="264"/>
      <c r="R218" s="264"/>
      <c r="S218" s="264"/>
      <c r="T218" s="265"/>
      <c r="U218" s="12"/>
      <c r="V218" s="12"/>
      <c r="W218" s="12"/>
      <c r="X218" s="12"/>
      <c r="Y218" s="12"/>
      <c r="Z218" s="12"/>
      <c r="AA218" s="12"/>
      <c r="AB218" s="12"/>
      <c r="AC218" s="12"/>
      <c r="AD218" s="12"/>
      <c r="AE218" s="12"/>
      <c r="AT218" s="262" t="s">
        <v>213</v>
      </c>
      <c r="AU218" s="262" t="s">
        <v>80</v>
      </c>
      <c r="AV218" s="12" t="s">
        <v>95</v>
      </c>
      <c r="AW218" s="12" t="s">
        <v>29</v>
      </c>
      <c r="AX218" s="12" t="s">
        <v>80</v>
      </c>
      <c r="AY218" s="262" t="s">
        <v>203</v>
      </c>
    </row>
    <row r="219" s="2" customFormat="1" ht="6.96" customHeight="1">
      <c r="A219" s="36"/>
      <c r="B219" s="64"/>
      <c r="C219" s="65"/>
      <c r="D219" s="65"/>
      <c r="E219" s="65"/>
      <c r="F219" s="65"/>
      <c r="G219" s="65"/>
      <c r="H219" s="65"/>
      <c r="I219" s="193"/>
      <c r="J219" s="65"/>
      <c r="K219" s="65"/>
      <c r="L219" s="42"/>
      <c r="M219" s="36"/>
      <c r="O219" s="36"/>
      <c r="P219" s="36"/>
      <c r="Q219" s="36"/>
      <c r="R219" s="36"/>
      <c r="S219" s="36"/>
      <c r="T219" s="36"/>
      <c r="U219" s="36"/>
      <c r="V219" s="36"/>
      <c r="W219" s="36"/>
      <c r="X219" s="36"/>
      <c r="Y219" s="36"/>
      <c r="Z219" s="36"/>
      <c r="AA219" s="36"/>
      <c r="AB219" s="36"/>
      <c r="AC219" s="36"/>
      <c r="AD219" s="36"/>
      <c r="AE219" s="36"/>
    </row>
  </sheetData>
  <sheetProtection sheet="1" autoFilter="0" formatColumns="0" formatRows="0" objects="1" scenarios="1" spinCount="100000" saltValue="Msom7hP03u0Cb9+7hSIQB4R7DuqcfaBoPzx4si9bOwen/tZYJ2mYyByu8laQXZncoaARA9R4/TEVXdWOaD5tDQ==" hashValue="IVOSkWYrlswpY0YiezogaNuDaMg73qYsVn3sHxL6fidgx+7AsnrTiw56NF8TVyq2gBD2s0mKiqGz2DrQQZx+rw==" algorithmName="SHA-512" password="CC35"/>
  <autoFilter ref="C122:K218"/>
  <mergeCells count="12">
    <mergeCell ref="E7:H7"/>
    <mergeCell ref="E9:H9"/>
    <mergeCell ref="E11:H11"/>
    <mergeCell ref="E20:H20"/>
    <mergeCell ref="E29:H29"/>
    <mergeCell ref="E84:H84"/>
    <mergeCell ref="E86:H86"/>
    <mergeCell ref="E88:H88"/>
    <mergeCell ref="E111:H111"/>
    <mergeCell ref="E113:H113"/>
    <mergeCell ref="E115:H115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style="1" customWidth="1"/>
    <col min="2" max="2" width="1.67" style="1" customWidth="1"/>
    <col min="3" max="3" width="4.17" style="1" customWidth="1"/>
    <col min="4" max="4" width="4.33" style="1" customWidth="1"/>
    <col min="5" max="5" width="17.17" style="1" customWidth="1"/>
    <col min="6" max="6" width="100.83" style="1" customWidth="1"/>
    <col min="7" max="7" width="7" style="1" customWidth="1"/>
    <col min="8" max="8" width="11.5" style="1" customWidth="1"/>
    <col min="9" max="9" width="20.17" style="144" customWidth="1"/>
    <col min="10" max="10" width="20.17" style="1" customWidth="1"/>
    <col min="11" max="11" width="20.17" style="1" customWidth="1"/>
    <col min="12" max="12" width="9.33" style="1" customWidth="1"/>
    <col min="13" max="13" width="10.83" style="1" hidden="1" customWidth="1"/>
    <col min="14" max="14" width="9.33" style="1" hidden="1"/>
    <col min="15" max="15" width="14.17" style="1" hidden="1" customWidth="1"/>
    <col min="16" max="16" width="14.17" style="1" hidden="1" customWidth="1"/>
    <col min="17" max="17" width="14.17" style="1" hidden="1" customWidth="1"/>
    <col min="18" max="18" width="14.17" style="1" hidden="1" customWidth="1"/>
    <col min="19" max="19" width="14.17" style="1" hidden="1" customWidth="1"/>
    <col min="20" max="20" width="14.17" style="1" hidden="1" customWidth="1"/>
    <col min="21" max="21" width="16.33" style="1" hidden="1" customWidth="1"/>
    <col min="22" max="22" width="12.33" style="1" customWidth="1"/>
    <col min="23" max="23" width="16.33" style="1" customWidth="1"/>
    <col min="24" max="24" width="12.33" style="1" customWidth="1"/>
    <col min="25" max="25" width="15" style="1" customWidth="1"/>
    <col min="26" max="26" width="11" style="1" customWidth="1"/>
    <col min="27" max="27" width="15" style="1" customWidth="1"/>
    <col min="28" max="28" width="16.33" style="1" customWidth="1"/>
    <col min="29" max="29" width="11" style="1" customWidth="1"/>
    <col min="30" max="30" width="15" style="1" customWidth="1"/>
    <col min="31" max="31" width="16.33" style="1" customWidth="1"/>
    <col min="44" max="44" width="9.33" style="1" hidden="1"/>
    <col min="45" max="45" width="9.33" style="1" hidden="1"/>
    <col min="46" max="46" width="9.33" style="1" hidden="1"/>
    <col min="47" max="47" width="9.33" style="1" hidden="1"/>
    <col min="48" max="48" width="9.33" style="1" hidden="1"/>
    <col min="49" max="49" width="9.33" style="1" hidden="1"/>
    <col min="50" max="50" width="9.33" style="1" hidden="1"/>
    <col min="51" max="51" width="9.33" style="1" hidden="1"/>
    <col min="52" max="52" width="9.33" style="1" hidden="1"/>
    <col min="53" max="53" width="9.33" style="1" hidden="1"/>
    <col min="54" max="54" width="9.33" style="1" hidden="1"/>
    <col min="55" max="55" width="9.33" style="1" hidden="1"/>
    <col min="56" max="56" width="9.33" style="1" hidden="1"/>
    <col min="57" max="57" width="9.33" style="1" hidden="1"/>
    <col min="58" max="58" width="9.33" style="1" hidden="1"/>
    <col min="59" max="59" width="9.33" style="1" hidden="1"/>
    <col min="60" max="60" width="9.33" style="1" hidden="1"/>
    <col min="61" max="61" width="9.33" style="1" hidden="1"/>
    <col min="62" max="62" width="9.33" style="1" hidden="1"/>
    <col min="63" max="63" width="9.33" style="1" hidden="1"/>
    <col min="64" max="64" width="9.33" style="1" hidden="1"/>
    <col min="65" max="65" width="9.33" style="1" hidden="1"/>
  </cols>
  <sheetData>
    <row r="2" s="1" customFormat="1" ht="36.96" customHeight="1">
      <c r="I2" s="144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105</v>
      </c>
      <c r="AZ2" s="266" t="s">
        <v>382</v>
      </c>
      <c r="BA2" s="266" t="s">
        <v>382</v>
      </c>
      <c r="BB2" s="266" t="s">
        <v>1</v>
      </c>
      <c r="BC2" s="266" t="s">
        <v>690</v>
      </c>
      <c r="BD2" s="266" t="s">
        <v>95</v>
      </c>
    </row>
    <row r="3" s="1" customFormat="1" ht="6.96" customHeight="1">
      <c r="B3" s="145"/>
      <c r="C3" s="146"/>
      <c r="D3" s="146"/>
      <c r="E3" s="146"/>
      <c r="F3" s="146"/>
      <c r="G3" s="146"/>
      <c r="H3" s="146"/>
      <c r="I3" s="147"/>
      <c r="J3" s="146"/>
      <c r="K3" s="146"/>
      <c r="L3" s="18"/>
      <c r="AT3" s="15" t="s">
        <v>82</v>
      </c>
      <c r="AZ3" s="266" t="s">
        <v>461</v>
      </c>
      <c r="BA3" s="266" t="s">
        <v>461</v>
      </c>
      <c r="BB3" s="266" t="s">
        <v>1</v>
      </c>
      <c r="BC3" s="266" t="s">
        <v>690</v>
      </c>
      <c r="BD3" s="266" t="s">
        <v>95</v>
      </c>
    </row>
    <row r="4" s="1" customFormat="1" ht="24.96" customHeight="1">
      <c r="B4" s="18"/>
      <c r="D4" s="148" t="s">
        <v>177</v>
      </c>
      <c r="I4" s="144"/>
      <c r="L4" s="18"/>
      <c r="M4" s="149" t="s">
        <v>10</v>
      </c>
      <c r="AT4" s="15" t="s">
        <v>4</v>
      </c>
      <c r="AZ4" s="266" t="s">
        <v>616</v>
      </c>
      <c r="BA4" s="266" t="s">
        <v>616</v>
      </c>
      <c r="BB4" s="266" t="s">
        <v>1</v>
      </c>
      <c r="BC4" s="266" t="s">
        <v>691</v>
      </c>
      <c r="BD4" s="266" t="s">
        <v>95</v>
      </c>
    </row>
    <row r="5" s="1" customFormat="1" ht="6.96" customHeight="1">
      <c r="B5" s="18"/>
      <c r="I5" s="144"/>
      <c r="L5" s="18"/>
      <c r="AZ5" s="266" t="s">
        <v>692</v>
      </c>
      <c r="BA5" s="266" t="s">
        <v>692</v>
      </c>
      <c r="BB5" s="266" t="s">
        <v>1</v>
      </c>
      <c r="BC5" s="266" t="s">
        <v>693</v>
      </c>
      <c r="BD5" s="266" t="s">
        <v>95</v>
      </c>
    </row>
    <row r="6" s="1" customFormat="1" ht="12" customHeight="1">
      <c r="B6" s="18"/>
      <c r="D6" s="150" t="s">
        <v>15</v>
      </c>
      <c r="I6" s="144"/>
      <c r="L6" s="18"/>
      <c r="AZ6" s="266" t="s">
        <v>694</v>
      </c>
      <c r="BA6" s="266" t="s">
        <v>694</v>
      </c>
      <c r="BB6" s="266" t="s">
        <v>1</v>
      </c>
      <c r="BC6" s="266" t="s">
        <v>695</v>
      </c>
      <c r="BD6" s="266" t="s">
        <v>95</v>
      </c>
    </row>
    <row r="7" s="1" customFormat="1" ht="16.5" customHeight="1">
      <c r="B7" s="18"/>
      <c r="E7" s="151" t="str">
        <f>'Rekapitulace stavby'!K6</f>
        <v>,,Úprava projektové dokumentace na stavbu Modernizace silnice II/298 Býšť - hranice kraje, km 9,700</v>
      </c>
      <c r="F7" s="150"/>
      <c r="G7" s="150"/>
      <c r="H7" s="150"/>
      <c r="I7" s="144"/>
      <c r="L7" s="18"/>
    </row>
    <row r="8" s="1" customFormat="1" ht="12" customHeight="1">
      <c r="B8" s="18"/>
      <c r="D8" s="150" t="s">
        <v>178</v>
      </c>
      <c r="I8" s="144"/>
      <c r="L8" s="18"/>
    </row>
    <row r="9" s="2" customFormat="1" ht="16.5" customHeight="1">
      <c r="A9" s="36"/>
      <c r="B9" s="42"/>
      <c r="C9" s="36"/>
      <c r="D9" s="36"/>
      <c r="E9" s="151" t="s">
        <v>299</v>
      </c>
      <c r="F9" s="36"/>
      <c r="G9" s="36"/>
      <c r="H9" s="36"/>
      <c r="I9" s="152"/>
      <c r="J9" s="36"/>
      <c r="K9" s="36"/>
      <c r="L9" s="61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 ht="12" customHeight="1">
      <c r="A10" s="36"/>
      <c r="B10" s="42"/>
      <c r="C10" s="36"/>
      <c r="D10" s="150" t="s">
        <v>302</v>
      </c>
      <c r="E10" s="36"/>
      <c r="F10" s="36"/>
      <c r="G10" s="36"/>
      <c r="H10" s="36"/>
      <c r="I10" s="152"/>
      <c r="J10" s="36"/>
      <c r="K10" s="36"/>
      <c r="L10" s="61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6.5" customHeight="1">
      <c r="A11" s="36"/>
      <c r="B11" s="42"/>
      <c r="C11" s="36"/>
      <c r="D11" s="36"/>
      <c r="E11" s="153" t="s">
        <v>696</v>
      </c>
      <c r="F11" s="36"/>
      <c r="G11" s="36"/>
      <c r="H11" s="36"/>
      <c r="I11" s="152"/>
      <c r="J11" s="36"/>
      <c r="K11" s="36"/>
      <c r="L11" s="61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>
      <c r="A12" s="36"/>
      <c r="B12" s="42"/>
      <c r="C12" s="36"/>
      <c r="D12" s="36"/>
      <c r="E12" s="36"/>
      <c r="F12" s="36"/>
      <c r="G12" s="36"/>
      <c r="H12" s="36"/>
      <c r="I12" s="152"/>
      <c r="J12" s="36"/>
      <c r="K12" s="36"/>
      <c r="L12" s="61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2" customHeight="1">
      <c r="A13" s="36"/>
      <c r="B13" s="42"/>
      <c r="C13" s="36"/>
      <c r="D13" s="150" t="s">
        <v>17</v>
      </c>
      <c r="E13" s="36"/>
      <c r="F13" s="139" t="s">
        <v>1</v>
      </c>
      <c r="G13" s="36"/>
      <c r="H13" s="36"/>
      <c r="I13" s="154" t="s">
        <v>18</v>
      </c>
      <c r="J13" s="139" t="s">
        <v>1</v>
      </c>
      <c r="K13" s="36"/>
      <c r="L13" s="61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50" t="s">
        <v>19</v>
      </c>
      <c r="E14" s="36"/>
      <c r="F14" s="139" t="s">
        <v>20</v>
      </c>
      <c r="G14" s="36"/>
      <c r="H14" s="36"/>
      <c r="I14" s="154" t="s">
        <v>21</v>
      </c>
      <c r="J14" s="155" t="str">
        <f>'Rekapitulace stavby'!AN8</f>
        <v>7. 11. 2019</v>
      </c>
      <c r="K14" s="36"/>
      <c r="L14" s="61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0.8" customHeight="1">
      <c r="A15" s="36"/>
      <c r="B15" s="42"/>
      <c r="C15" s="36"/>
      <c r="D15" s="36"/>
      <c r="E15" s="36"/>
      <c r="F15" s="36"/>
      <c r="G15" s="36"/>
      <c r="H15" s="36"/>
      <c r="I15" s="152"/>
      <c r="J15" s="36"/>
      <c r="K15" s="36"/>
      <c r="L15" s="61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12" customHeight="1">
      <c r="A16" s="36"/>
      <c r="B16" s="42"/>
      <c r="C16" s="36"/>
      <c r="D16" s="150" t="s">
        <v>23</v>
      </c>
      <c r="E16" s="36"/>
      <c r="F16" s="36"/>
      <c r="G16" s="36"/>
      <c r="H16" s="36"/>
      <c r="I16" s="154" t="s">
        <v>24</v>
      </c>
      <c r="J16" s="139" t="str">
        <f>IF('Rekapitulace stavby'!AN10="","",'Rekapitulace stavby'!AN10)</f>
        <v/>
      </c>
      <c r="K16" s="36"/>
      <c r="L16" s="61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8" customHeight="1">
      <c r="A17" s="36"/>
      <c r="B17" s="42"/>
      <c r="C17" s="36"/>
      <c r="D17" s="36"/>
      <c r="E17" s="139" t="str">
        <f>IF('Rekapitulace stavby'!E11="","",'Rekapitulace stavby'!E11)</f>
        <v xml:space="preserve"> </v>
      </c>
      <c r="F17" s="36"/>
      <c r="G17" s="36"/>
      <c r="H17" s="36"/>
      <c r="I17" s="154" t="s">
        <v>25</v>
      </c>
      <c r="J17" s="139" t="str">
        <f>IF('Rekapitulace stavby'!AN11="","",'Rekapitulace stavby'!AN11)</f>
        <v/>
      </c>
      <c r="K17" s="36"/>
      <c r="L17" s="61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6.96" customHeight="1">
      <c r="A18" s="36"/>
      <c r="B18" s="42"/>
      <c r="C18" s="36"/>
      <c r="D18" s="36"/>
      <c r="E18" s="36"/>
      <c r="F18" s="36"/>
      <c r="G18" s="36"/>
      <c r="H18" s="36"/>
      <c r="I18" s="152"/>
      <c r="J18" s="36"/>
      <c r="K18" s="36"/>
      <c r="L18" s="61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12" customHeight="1">
      <c r="A19" s="36"/>
      <c r="B19" s="42"/>
      <c r="C19" s="36"/>
      <c r="D19" s="150" t="s">
        <v>26</v>
      </c>
      <c r="E19" s="36"/>
      <c r="F19" s="36"/>
      <c r="G19" s="36"/>
      <c r="H19" s="36"/>
      <c r="I19" s="154" t="s">
        <v>24</v>
      </c>
      <c r="J19" s="31" t="str">
        <f>'Rekapitulace stavby'!AN13</f>
        <v>Vyplň údaj</v>
      </c>
      <c r="K19" s="36"/>
      <c r="L19" s="61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8" customHeight="1">
      <c r="A20" s="36"/>
      <c r="B20" s="42"/>
      <c r="C20" s="36"/>
      <c r="D20" s="36"/>
      <c r="E20" s="31" t="str">
        <f>'Rekapitulace stavby'!E14</f>
        <v>Vyplň údaj</v>
      </c>
      <c r="F20" s="139"/>
      <c r="G20" s="139"/>
      <c r="H20" s="139"/>
      <c r="I20" s="154" t="s">
        <v>25</v>
      </c>
      <c r="J20" s="31" t="str">
        <f>'Rekapitulace stavby'!AN14</f>
        <v>Vyplň údaj</v>
      </c>
      <c r="K20" s="36"/>
      <c r="L20" s="61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6.96" customHeight="1">
      <c r="A21" s="36"/>
      <c r="B21" s="42"/>
      <c r="C21" s="36"/>
      <c r="D21" s="36"/>
      <c r="E21" s="36"/>
      <c r="F21" s="36"/>
      <c r="G21" s="36"/>
      <c r="H21" s="36"/>
      <c r="I21" s="152"/>
      <c r="J21" s="36"/>
      <c r="K21" s="36"/>
      <c r="L21" s="61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12" customHeight="1">
      <c r="A22" s="36"/>
      <c r="B22" s="42"/>
      <c r="C22" s="36"/>
      <c r="D22" s="150" t="s">
        <v>28</v>
      </c>
      <c r="E22" s="36"/>
      <c r="F22" s="36"/>
      <c r="G22" s="36"/>
      <c r="H22" s="36"/>
      <c r="I22" s="154" t="s">
        <v>24</v>
      </c>
      <c r="J22" s="139" t="str">
        <f>IF('Rekapitulace stavby'!AN16="","",'Rekapitulace stavby'!AN16)</f>
        <v/>
      </c>
      <c r="K22" s="36"/>
      <c r="L22" s="61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8" customHeight="1">
      <c r="A23" s="36"/>
      <c r="B23" s="42"/>
      <c r="C23" s="36"/>
      <c r="D23" s="36"/>
      <c r="E23" s="139" t="str">
        <f>IF('Rekapitulace stavby'!E17="","",'Rekapitulace stavby'!E17)</f>
        <v xml:space="preserve"> </v>
      </c>
      <c r="F23" s="36"/>
      <c r="G23" s="36"/>
      <c r="H23" s="36"/>
      <c r="I23" s="154" t="s">
        <v>25</v>
      </c>
      <c r="J23" s="139" t="str">
        <f>IF('Rekapitulace stavby'!AN17="","",'Rekapitulace stavby'!AN17)</f>
        <v/>
      </c>
      <c r="K23" s="36"/>
      <c r="L23" s="61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6.96" customHeight="1">
      <c r="A24" s="36"/>
      <c r="B24" s="42"/>
      <c r="C24" s="36"/>
      <c r="D24" s="36"/>
      <c r="E24" s="36"/>
      <c r="F24" s="36"/>
      <c r="G24" s="36"/>
      <c r="H24" s="36"/>
      <c r="I24" s="152"/>
      <c r="J24" s="36"/>
      <c r="K24" s="36"/>
      <c r="L24" s="61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12" customHeight="1">
      <c r="A25" s="36"/>
      <c r="B25" s="42"/>
      <c r="C25" s="36"/>
      <c r="D25" s="150" t="s">
        <v>30</v>
      </c>
      <c r="E25" s="36"/>
      <c r="F25" s="36"/>
      <c r="G25" s="36"/>
      <c r="H25" s="36"/>
      <c r="I25" s="154" t="s">
        <v>24</v>
      </c>
      <c r="J25" s="139" t="str">
        <f>IF('Rekapitulace stavby'!AN19="","",'Rekapitulace stavby'!AN19)</f>
        <v/>
      </c>
      <c r="K25" s="36"/>
      <c r="L25" s="61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8" customHeight="1">
      <c r="A26" s="36"/>
      <c r="B26" s="42"/>
      <c r="C26" s="36"/>
      <c r="D26" s="36"/>
      <c r="E26" s="139" t="str">
        <f>IF('Rekapitulace stavby'!E20="","",'Rekapitulace stavby'!E20)</f>
        <v xml:space="preserve"> </v>
      </c>
      <c r="F26" s="36"/>
      <c r="G26" s="36"/>
      <c r="H26" s="36"/>
      <c r="I26" s="154" t="s">
        <v>25</v>
      </c>
      <c r="J26" s="139" t="str">
        <f>IF('Rekapitulace stavby'!AN20="","",'Rekapitulace stavby'!AN20)</f>
        <v/>
      </c>
      <c r="K26" s="36"/>
      <c r="L26" s="61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2" customFormat="1" ht="6.96" customHeight="1">
      <c r="A27" s="36"/>
      <c r="B27" s="42"/>
      <c r="C27" s="36"/>
      <c r="D27" s="36"/>
      <c r="E27" s="36"/>
      <c r="F27" s="36"/>
      <c r="G27" s="36"/>
      <c r="H27" s="36"/>
      <c r="I27" s="152"/>
      <c r="J27" s="36"/>
      <c r="K27" s="36"/>
      <c r="L27" s="61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s="2" customFormat="1" ht="12" customHeight="1">
      <c r="A28" s="36"/>
      <c r="B28" s="42"/>
      <c r="C28" s="36"/>
      <c r="D28" s="150" t="s">
        <v>31</v>
      </c>
      <c r="E28" s="36"/>
      <c r="F28" s="36"/>
      <c r="G28" s="36"/>
      <c r="H28" s="36"/>
      <c r="I28" s="152"/>
      <c r="J28" s="36"/>
      <c r="K28" s="36"/>
      <c r="L28" s="61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8" customFormat="1" ht="16.5" customHeight="1">
      <c r="A29" s="159"/>
      <c r="B29" s="160"/>
      <c r="C29" s="159"/>
      <c r="D29" s="159"/>
      <c r="E29" s="161" t="s">
        <v>1</v>
      </c>
      <c r="F29" s="161"/>
      <c r="G29" s="161"/>
      <c r="H29" s="161"/>
      <c r="I29" s="162"/>
      <c r="J29" s="159"/>
      <c r="K29" s="159"/>
      <c r="L29" s="163"/>
      <c r="S29" s="159"/>
      <c r="T29" s="159"/>
      <c r="U29" s="159"/>
      <c r="V29" s="159"/>
      <c r="W29" s="159"/>
      <c r="X29" s="159"/>
      <c r="Y29" s="159"/>
      <c r="Z29" s="159"/>
      <c r="AA29" s="159"/>
      <c r="AB29" s="159"/>
      <c r="AC29" s="159"/>
      <c r="AD29" s="159"/>
      <c r="AE29" s="159"/>
    </row>
    <row r="30" s="2" customFormat="1" ht="6.96" customHeight="1">
      <c r="A30" s="36"/>
      <c r="B30" s="42"/>
      <c r="C30" s="36"/>
      <c r="D30" s="36"/>
      <c r="E30" s="36"/>
      <c r="F30" s="36"/>
      <c r="G30" s="36"/>
      <c r="H30" s="36"/>
      <c r="I30" s="152"/>
      <c r="J30" s="36"/>
      <c r="K30" s="36"/>
      <c r="L30" s="61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64"/>
      <c r="E31" s="164"/>
      <c r="F31" s="164"/>
      <c r="G31" s="164"/>
      <c r="H31" s="164"/>
      <c r="I31" s="165"/>
      <c r="J31" s="164"/>
      <c r="K31" s="164"/>
      <c r="L31" s="61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25.44" customHeight="1">
      <c r="A32" s="36"/>
      <c r="B32" s="42"/>
      <c r="C32" s="36"/>
      <c r="D32" s="166" t="s">
        <v>32</v>
      </c>
      <c r="E32" s="36"/>
      <c r="F32" s="36"/>
      <c r="G32" s="36"/>
      <c r="H32" s="36"/>
      <c r="I32" s="152"/>
      <c r="J32" s="167">
        <f>ROUND(J126, 2)</f>
        <v>0</v>
      </c>
      <c r="K32" s="36"/>
      <c r="L32" s="61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6.96" customHeight="1">
      <c r="A33" s="36"/>
      <c r="B33" s="42"/>
      <c r="C33" s="36"/>
      <c r="D33" s="164"/>
      <c r="E33" s="164"/>
      <c r="F33" s="164"/>
      <c r="G33" s="164"/>
      <c r="H33" s="164"/>
      <c r="I33" s="165"/>
      <c r="J33" s="164"/>
      <c r="K33" s="164"/>
      <c r="L33" s="61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36"/>
      <c r="F34" s="168" t="s">
        <v>34</v>
      </c>
      <c r="G34" s="36"/>
      <c r="H34" s="36"/>
      <c r="I34" s="169" t="s">
        <v>33</v>
      </c>
      <c r="J34" s="168" t="s">
        <v>35</v>
      </c>
      <c r="K34" s="36"/>
      <c r="L34" s="61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="2" customFormat="1" ht="14.4" customHeight="1">
      <c r="A35" s="36"/>
      <c r="B35" s="42"/>
      <c r="C35" s="36"/>
      <c r="D35" s="170" t="s">
        <v>36</v>
      </c>
      <c r="E35" s="150" t="s">
        <v>37</v>
      </c>
      <c r="F35" s="171">
        <f>ROUND((SUM(BE126:BE225)),  2)</f>
        <v>0</v>
      </c>
      <c r="G35" s="36"/>
      <c r="H35" s="36"/>
      <c r="I35" s="172">
        <v>0.20999999999999999</v>
      </c>
      <c r="J35" s="171">
        <f>ROUND(((SUM(BE126:BE225))*I35),  2)</f>
        <v>0</v>
      </c>
      <c r="K35" s="36"/>
      <c r="L35" s="61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="2" customFormat="1" ht="14.4" customHeight="1">
      <c r="A36" s="36"/>
      <c r="B36" s="42"/>
      <c r="C36" s="36"/>
      <c r="D36" s="36"/>
      <c r="E36" s="150" t="s">
        <v>38</v>
      </c>
      <c r="F36" s="171">
        <f>ROUND((SUM(BF126:BF225)),  2)</f>
        <v>0</v>
      </c>
      <c r="G36" s="36"/>
      <c r="H36" s="36"/>
      <c r="I36" s="172">
        <v>0.14999999999999999</v>
      </c>
      <c r="J36" s="171">
        <f>ROUND(((SUM(BF126:BF225))*I36),  2)</f>
        <v>0</v>
      </c>
      <c r="K36" s="36"/>
      <c r="L36" s="61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50" t="s">
        <v>39</v>
      </c>
      <c r="F37" s="171">
        <f>ROUND((SUM(BG126:BG225)),  2)</f>
        <v>0</v>
      </c>
      <c r="G37" s="36"/>
      <c r="H37" s="36"/>
      <c r="I37" s="172">
        <v>0.20999999999999999</v>
      </c>
      <c r="J37" s="171">
        <f>0</f>
        <v>0</v>
      </c>
      <c r="K37" s="36"/>
      <c r="L37" s="61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hidden="1" s="2" customFormat="1" ht="14.4" customHeight="1">
      <c r="A38" s="36"/>
      <c r="B38" s="42"/>
      <c r="C38" s="36"/>
      <c r="D38" s="36"/>
      <c r="E38" s="150" t="s">
        <v>40</v>
      </c>
      <c r="F38" s="171">
        <f>ROUND((SUM(BH126:BH225)),  2)</f>
        <v>0</v>
      </c>
      <c r="G38" s="36"/>
      <c r="H38" s="36"/>
      <c r="I38" s="172">
        <v>0.14999999999999999</v>
      </c>
      <c r="J38" s="171">
        <f>0</f>
        <v>0</v>
      </c>
      <c r="K38" s="36"/>
      <c r="L38" s="61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hidden="1" s="2" customFormat="1" ht="14.4" customHeight="1">
      <c r="A39" s="36"/>
      <c r="B39" s="42"/>
      <c r="C39" s="36"/>
      <c r="D39" s="36"/>
      <c r="E39" s="150" t="s">
        <v>41</v>
      </c>
      <c r="F39" s="171">
        <f>ROUND((SUM(BI126:BI225)),  2)</f>
        <v>0</v>
      </c>
      <c r="G39" s="36"/>
      <c r="H39" s="36"/>
      <c r="I39" s="172">
        <v>0</v>
      </c>
      <c r="J39" s="171">
        <f>0</f>
        <v>0</v>
      </c>
      <c r="K39" s="36"/>
      <c r="L39" s="61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6.96" customHeight="1">
      <c r="A40" s="36"/>
      <c r="B40" s="42"/>
      <c r="C40" s="36"/>
      <c r="D40" s="36"/>
      <c r="E40" s="36"/>
      <c r="F40" s="36"/>
      <c r="G40" s="36"/>
      <c r="H40" s="36"/>
      <c r="I40" s="152"/>
      <c r="J40" s="36"/>
      <c r="K40" s="36"/>
      <c r="L40" s="61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2" customFormat="1" ht="25.44" customHeight="1">
      <c r="A41" s="36"/>
      <c r="B41" s="42"/>
      <c r="C41" s="173"/>
      <c r="D41" s="174" t="s">
        <v>42</v>
      </c>
      <c r="E41" s="175"/>
      <c r="F41" s="175"/>
      <c r="G41" s="176" t="s">
        <v>43</v>
      </c>
      <c r="H41" s="177" t="s">
        <v>44</v>
      </c>
      <c r="I41" s="178"/>
      <c r="J41" s="179">
        <f>SUM(J32:J39)</f>
        <v>0</v>
      </c>
      <c r="K41" s="180"/>
      <c r="L41" s="61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s="2" customFormat="1" ht="14.4" customHeight="1">
      <c r="A42" s="36"/>
      <c r="B42" s="42"/>
      <c r="C42" s="36"/>
      <c r="D42" s="36"/>
      <c r="E42" s="36"/>
      <c r="F42" s="36"/>
      <c r="G42" s="36"/>
      <c r="H42" s="36"/>
      <c r="I42" s="152"/>
      <c r="J42" s="36"/>
      <c r="K42" s="36"/>
      <c r="L42" s="61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3" s="1" customFormat="1" ht="14.4" customHeight="1">
      <c r="B43" s="18"/>
      <c r="I43" s="144"/>
      <c r="L43" s="18"/>
    </row>
    <row r="44" s="1" customFormat="1" ht="14.4" customHeight="1">
      <c r="B44" s="18"/>
      <c r="I44" s="144"/>
      <c r="L44" s="18"/>
    </row>
    <row r="45" s="1" customFormat="1" ht="14.4" customHeight="1">
      <c r="B45" s="18"/>
      <c r="I45" s="144"/>
      <c r="L45" s="18"/>
    </row>
    <row r="46" s="1" customFormat="1" ht="14.4" customHeight="1">
      <c r="B46" s="18"/>
      <c r="I46" s="144"/>
      <c r="L46" s="18"/>
    </row>
    <row r="47" s="1" customFormat="1" ht="14.4" customHeight="1">
      <c r="B47" s="18"/>
      <c r="I47" s="144"/>
      <c r="L47" s="18"/>
    </row>
    <row r="48" s="1" customFormat="1" ht="14.4" customHeight="1">
      <c r="B48" s="18"/>
      <c r="I48" s="144"/>
      <c r="L48" s="18"/>
    </row>
    <row r="49" s="1" customFormat="1" ht="14.4" customHeight="1">
      <c r="B49" s="18"/>
      <c r="I49" s="144"/>
      <c r="L49" s="18"/>
    </row>
    <row r="50" s="2" customFormat="1" ht="14.4" customHeight="1">
      <c r="B50" s="61"/>
      <c r="D50" s="181" t="s">
        <v>45</v>
      </c>
      <c r="E50" s="182"/>
      <c r="F50" s="182"/>
      <c r="G50" s="181" t="s">
        <v>46</v>
      </c>
      <c r="H50" s="182"/>
      <c r="I50" s="183"/>
      <c r="J50" s="182"/>
      <c r="K50" s="182"/>
      <c r="L50" s="61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6"/>
      <c r="B61" s="42"/>
      <c r="C61" s="36"/>
      <c r="D61" s="184" t="s">
        <v>47</v>
      </c>
      <c r="E61" s="185"/>
      <c r="F61" s="186" t="s">
        <v>48</v>
      </c>
      <c r="G61" s="184" t="s">
        <v>47</v>
      </c>
      <c r="H61" s="185"/>
      <c r="I61" s="187"/>
      <c r="J61" s="188" t="s">
        <v>48</v>
      </c>
      <c r="K61" s="185"/>
      <c r="L61" s="61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6"/>
      <c r="B65" s="42"/>
      <c r="C65" s="36"/>
      <c r="D65" s="181" t="s">
        <v>49</v>
      </c>
      <c r="E65" s="189"/>
      <c r="F65" s="189"/>
      <c r="G65" s="181" t="s">
        <v>50</v>
      </c>
      <c r="H65" s="189"/>
      <c r="I65" s="190"/>
      <c r="J65" s="189"/>
      <c r="K65" s="189"/>
      <c r="L65" s="61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6"/>
      <c r="B76" s="42"/>
      <c r="C76" s="36"/>
      <c r="D76" s="184" t="s">
        <v>47</v>
      </c>
      <c r="E76" s="185"/>
      <c r="F76" s="186" t="s">
        <v>48</v>
      </c>
      <c r="G76" s="184" t="s">
        <v>47</v>
      </c>
      <c r="H76" s="185"/>
      <c r="I76" s="187"/>
      <c r="J76" s="188" t="s">
        <v>48</v>
      </c>
      <c r="K76" s="185"/>
      <c r="L76" s="61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4.4" customHeight="1">
      <c r="A77" s="36"/>
      <c r="B77" s="191"/>
      <c r="C77" s="192"/>
      <c r="D77" s="192"/>
      <c r="E77" s="192"/>
      <c r="F77" s="192"/>
      <c r="G77" s="192"/>
      <c r="H77" s="192"/>
      <c r="I77" s="193"/>
      <c r="J77" s="192"/>
      <c r="K77" s="192"/>
      <c r="L77" s="61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81" s="2" customFormat="1" ht="6.96" customHeight="1">
      <c r="A81" s="36"/>
      <c r="B81" s="194"/>
      <c r="C81" s="195"/>
      <c r="D81" s="195"/>
      <c r="E81" s="195"/>
      <c r="F81" s="195"/>
      <c r="G81" s="195"/>
      <c r="H81" s="195"/>
      <c r="I81" s="196"/>
      <c r="J81" s="195"/>
      <c r="K81" s="195"/>
      <c r="L81" s="61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24.96" customHeight="1">
      <c r="A82" s="36"/>
      <c r="B82" s="37"/>
      <c r="C82" s="21" t="s">
        <v>184</v>
      </c>
      <c r="D82" s="38"/>
      <c r="E82" s="38"/>
      <c r="F82" s="38"/>
      <c r="G82" s="38"/>
      <c r="H82" s="38"/>
      <c r="I82" s="152"/>
      <c r="J82" s="38"/>
      <c r="K82" s="38"/>
      <c r="L82" s="61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6.96" customHeight="1">
      <c r="A83" s="36"/>
      <c r="B83" s="37"/>
      <c r="C83" s="38"/>
      <c r="D83" s="38"/>
      <c r="E83" s="38"/>
      <c r="F83" s="38"/>
      <c r="G83" s="38"/>
      <c r="H83" s="38"/>
      <c r="I83" s="152"/>
      <c r="J83" s="38"/>
      <c r="K83" s="38"/>
      <c r="L83" s="61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2" customHeight="1">
      <c r="A84" s="36"/>
      <c r="B84" s="37"/>
      <c r="C84" s="30" t="s">
        <v>15</v>
      </c>
      <c r="D84" s="38"/>
      <c r="E84" s="38"/>
      <c r="F84" s="38"/>
      <c r="G84" s="38"/>
      <c r="H84" s="38"/>
      <c r="I84" s="152"/>
      <c r="J84" s="38"/>
      <c r="K84" s="38"/>
      <c r="L84" s="61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16.5" customHeight="1">
      <c r="A85" s="36"/>
      <c r="B85" s="37"/>
      <c r="C85" s="38"/>
      <c r="D85" s="38"/>
      <c r="E85" s="197" t="str">
        <f>E7</f>
        <v>,,Úprava projektové dokumentace na stavbu Modernizace silnice II/298 Býšť - hranice kraje, km 9,700</v>
      </c>
      <c r="F85" s="30"/>
      <c r="G85" s="30"/>
      <c r="H85" s="30"/>
      <c r="I85" s="152"/>
      <c r="J85" s="38"/>
      <c r="K85" s="38"/>
      <c r="L85" s="61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1" customFormat="1" ht="12" customHeight="1">
      <c r="B86" s="19"/>
      <c r="C86" s="30" t="s">
        <v>178</v>
      </c>
      <c r="D86" s="20"/>
      <c r="E86" s="20"/>
      <c r="F86" s="20"/>
      <c r="G86" s="20"/>
      <c r="H86" s="20"/>
      <c r="I86" s="144"/>
      <c r="J86" s="20"/>
      <c r="K86" s="20"/>
      <c r="L86" s="18"/>
    </row>
    <row r="87" s="2" customFormat="1" ht="16.5" customHeight="1">
      <c r="A87" s="36"/>
      <c r="B87" s="37"/>
      <c r="C87" s="38"/>
      <c r="D87" s="38"/>
      <c r="E87" s="197" t="s">
        <v>299</v>
      </c>
      <c r="F87" s="38"/>
      <c r="G87" s="38"/>
      <c r="H87" s="38"/>
      <c r="I87" s="152"/>
      <c r="J87" s="38"/>
      <c r="K87" s="38"/>
      <c r="L87" s="61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2" customFormat="1" ht="12" customHeight="1">
      <c r="A88" s="36"/>
      <c r="B88" s="37"/>
      <c r="C88" s="30" t="s">
        <v>302</v>
      </c>
      <c r="D88" s="38"/>
      <c r="E88" s="38"/>
      <c r="F88" s="38"/>
      <c r="G88" s="38"/>
      <c r="H88" s="38"/>
      <c r="I88" s="152"/>
      <c r="J88" s="38"/>
      <c r="K88" s="38"/>
      <c r="L88" s="61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="2" customFormat="1" ht="16.5" customHeight="1">
      <c r="A89" s="36"/>
      <c r="B89" s="37"/>
      <c r="C89" s="38"/>
      <c r="D89" s="38"/>
      <c r="E89" s="74" t="str">
        <f>E11</f>
        <v>SO 101.2 V - Modernizace silnice II/298 úsek 2 - způsobilé výdaje na vedlejší aktivity projektu</v>
      </c>
      <c r="F89" s="38"/>
      <c r="G89" s="38"/>
      <c r="H89" s="38"/>
      <c r="I89" s="152"/>
      <c r="J89" s="38"/>
      <c r="K89" s="38"/>
      <c r="L89" s="61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="2" customFormat="1" ht="6.96" customHeight="1">
      <c r="A90" s="36"/>
      <c r="B90" s="37"/>
      <c r="C90" s="38"/>
      <c r="D90" s="38"/>
      <c r="E90" s="38"/>
      <c r="F90" s="38"/>
      <c r="G90" s="38"/>
      <c r="H90" s="38"/>
      <c r="I90" s="152"/>
      <c r="J90" s="38"/>
      <c r="K90" s="38"/>
      <c r="L90" s="61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="2" customFormat="1" ht="12" customHeight="1">
      <c r="A91" s="36"/>
      <c r="B91" s="37"/>
      <c r="C91" s="30" t="s">
        <v>19</v>
      </c>
      <c r="D91" s="38"/>
      <c r="E91" s="38"/>
      <c r="F91" s="25" t="str">
        <f>F14</f>
        <v xml:space="preserve"> </v>
      </c>
      <c r="G91" s="38"/>
      <c r="H91" s="38"/>
      <c r="I91" s="154" t="s">
        <v>21</v>
      </c>
      <c r="J91" s="77" t="str">
        <f>IF(J14="","",J14)</f>
        <v>7. 11. 2019</v>
      </c>
      <c r="K91" s="38"/>
      <c r="L91" s="61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="2" customFormat="1" ht="6.96" customHeight="1">
      <c r="A92" s="36"/>
      <c r="B92" s="37"/>
      <c r="C92" s="38"/>
      <c r="D92" s="38"/>
      <c r="E92" s="38"/>
      <c r="F92" s="38"/>
      <c r="G92" s="38"/>
      <c r="H92" s="38"/>
      <c r="I92" s="152"/>
      <c r="J92" s="38"/>
      <c r="K92" s="38"/>
      <c r="L92" s="61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="2" customFormat="1" ht="15.15" customHeight="1">
      <c r="A93" s="36"/>
      <c r="B93" s="37"/>
      <c r="C93" s="30" t="s">
        <v>23</v>
      </c>
      <c r="D93" s="38"/>
      <c r="E93" s="38"/>
      <c r="F93" s="25" t="str">
        <f>E17</f>
        <v xml:space="preserve"> </v>
      </c>
      <c r="G93" s="38"/>
      <c r="H93" s="38"/>
      <c r="I93" s="154" t="s">
        <v>28</v>
      </c>
      <c r="J93" s="34" t="str">
        <f>E23</f>
        <v xml:space="preserve"> </v>
      </c>
      <c r="K93" s="38"/>
      <c r="L93" s="61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="2" customFormat="1" ht="15.15" customHeight="1">
      <c r="A94" s="36"/>
      <c r="B94" s="37"/>
      <c r="C94" s="30" t="s">
        <v>26</v>
      </c>
      <c r="D94" s="38"/>
      <c r="E94" s="38"/>
      <c r="F94" s="25" t="str">
        <f>IF(E20="","",E20)</f>
        <v>Vyplň údaj</v>
      </c>
      <c r="G94" s="38"/>
      <c r="H94" s="38"/>
      <c r="I94" s="154" t="s">
        <v>30</v>
      </c>
      <c r="J94" s="34" t="str">
        <f>E26</f>
        <v xml:space="preserve"> </v>
      </c>
      <c r="K94" s="38"/>
      <c r="L94" s="61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="2" customFormat="1" ht="10.32" customHeight="1">
      <c r="A95" s="36"/>
      <c r="B95" s="37"/>
      <c r="C95" s="38"/>
      <c r="D95" s="38"/>
      <c r="E95" s="38"/>
      <c r="F95" s="38"/>
      <c r="G95" s="38"/>
      <c r="H95" s="38"/>
      <c r="I95" s="152"/>
      <c r="J95" s="38"/>
      <c r="K95" s="38"/>
      <c r="L95" s="61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="2" customFormat="1" ht="29.28" customHeight="1">
      <c r="A96" s="36"/>
      <c r="B96" s="37"/>
      <c r="C96" s="198" t="s">
        <v>185</v>
      </c>
      <c r="D96" s="199"/>
      <c r="E96" s="199"/>
      <c r="F96" s="199"/>
      <c r="G96" s="199"/>
      <c r="H96" s="199"/>
      <c r="I96" s="200"/>
      <c r="J96" s="201" t="s">
        <v>186</v>
      </c>
      <c r="K96" s="199"/>
      <c r="L96" s="61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</row>
    <row r="97" s="2" customFormat="1" ht="10.32" customHeight="1">
      <c r="A97" s="36"/>
      <c r="B97" s="37"/>
      <c r="C97" s="38"/>
      <c r="D97" s="38"/>
      <c r="E97" s="38"/>
      <c r="F97" s="38"/>
      <c r="G97" s="38"/>
      <c r="H97" s="38"/>
      <c r="I97" s="152"/>
      <c r="J97" s="38"/>
      <c r="K97" s="38"/>
      <c r="L97" s="61"/>
      <c r="S97" s="36"/>
      <c r="T97" s="36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</row>
    <row r="98" s="2" customFormat="1" ht="22.8" customHeight="1">
      <c r="A98" s="36"/>
      <c r="B98" s="37"/>
      <c r="C98" s="202" t="s">
        <v>187</v>
      </c>
      <c r="D98" s="38"/>
      <c r="E98" s="38"/>
      <c r="F98" s="38"/>
      <c r="G98" s="38"/>
      <c r="H98" s="38"/>
      <c r="I98" s="152"/>
      <c r="J98" s="108">
        <f>J126</f>
        <v>0</v>
      </c>
      <c r="K98" s="38"/>
      <c r="L98" s="61"/>
      <c r="S98" s="36"/>
      <c r="T98" s="36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U98" s="15" t="s">
        <v>82</v>
      </c>
    </row>
    <row r="99" s="9" customFormat="1" ht="24.96" customHeight="1">
      <c r="A99" s="9"/>
      <c r="B99" s="203"/>
      <c r="C99" s="204"/>
      <c r="D99" s="205" t="s">
        <v>188</v>
      </c>
      <c r="E99" s="206"/>
      <c r="F99" s="206"/>
      <c r="G99" s="206"/>
      <c r="H99" s="206"/>
      <c r="I99" s="207"/>
      <c r="J99" s="208">
        <f>J127</f>
        <v>0</v>
      </c>
      <c r="K99" s="204"/>
      <c r="L99" s="209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203"/>
      <c r="C100" s="204"/>
      <c r="D100" s="205" t="s">
        <v>253</v>
      </c>
      <c r="E100" s="206"/>
      <c r="F100" s="206"/>
      <c r="G100" s="206"/>
      <c r="H100" s="206"/>
      <c r="I100" s="207"/>
      <c r="J100" s="208">
        <f>J138</f>
        <v>0</v>
      </c>
      <c r="K100" s="204"/>
      <c r="L100" s="209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9" customFormat="1" ht="24.96" customHeight="1">
      <c r="A101" s="9"/>
      <c r="B101" s="203"/>
      <c r="C101" s="204"/>
      <c r="D101" s="205" t="s">
        <v>490</v>
      </c>
      <c r="E101" s="206"/>
      <c r="F101" s="206"/>
      <c r="G101" s="206"/>
      <c r="H101" s="206"/>
      <c r="I101" s="207"/>
      <c r="J101" s="208">
        <f>J178</f>
        <v>0</v>
      </c>
      <c r="K101" s="204"/>
      <c r="L101" s="209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9" customFormat="1" ht="24.96" customHeight="1">
      <c r="A102" s="9"/>
      <c r="B102" s="203"/>
      <c r="C102" s="204"/>
      <c r="D102" s="205" t="s">
        <v>308</v>
      </c>
      <c r="E102" s="206"/>
      <c r="F102" s="206"/>
      <c r="G102" s="206"/>
      <c r="H102" s="206"/>
      <c r="I102" s="207"/>
      <c r="J102" s="208">
        <f>J188</f>
        <v>0</v>
      </c>
      <c r="K102" s="204"/>
      <c r="L102" s="209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9" customFormat="1" ht="24.96" customHeight="1">
      <c r="A103" s="9"/>
      <c r="B103" s="203"/>
      <c r="C103" s="204"/>
      <c r="D103" s="205" t="s">
        <v>491</v>
      </c>
      <c r="E103" s="206"/>
      <c r="F103" s="206"/>
      <c r="G103" s="206"/>
      <c r="H103" s="206"/>
      <c r="I103" s="207"/>
      <c r="J103" s="208">
        <f>J209</f>
        <v>0</v>
      </c>
      <c r="K103" s="204"/>
      <c r="L103" s="209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9" customFormat="1" ht="24.96" customHeight="1">
      <c r="A104" s="9"/>
      <c r="B104" s="203"/>
      <c r="C104" s="204"/>
      <c r="D104" s="205" t="s">
        <v>254</v>
      </c>
      <c r="E104" s="206"/>
      <c r="F104" s="206"/>
      <c r="G104" s="206"/>
      <c r="H104" s="206"/>
      <c r="I104" s="207"/>
      <c r="J104" s="208">
        <f>J213</f>
        <v>0</v>
      </c>
      <c r="K104" s="204"/>
      <c r="L104" s="209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2" customFormat="1" ht="21.84" customHeight="1">
      <c r="A105" s="36"/>
      <c r="B105" s="37"/>
      <c r="C105" s="38"/>
      <c r="D105" s="38"/>
      <c r="E105" s="38"/>
      <c r="F105" s="38"/>
      <c r="G105" s="38"/>
      <c r="H105" s="38"/>
      <c r="I105" s="152"/>
      <c r="J105" s="38"/>
      <c r="K105" s="38"/>
      <c r="L105" s="61"/>
      <c r="S105" s="36"/>
      <c r="T105" s="36"/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</row>
    <row r="106" s="2" customFormat="1" ht="6.96" customHeight="1">
      <c r="A106" s="36"/>
      <c r="B106" s="64"/>
      <c r="C106" s="65"/>
      <c r="D106" s="65"/>
      <c r="E106" s="65"/>
      <c r="F106" s="65"/>
      <c r="G106" s="65"/>
      <c r="H106" s="65"/>
      <c r="I106" s="193"/>
      <c r="J106" s="65"/>
      <c r="K106" s="65"/>
      <c r="L106" s="61"/>
      <c r="S106" s="36"/>
      <c r="T106" s="36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</row>
    <row r="110" s="2" customFormat="1" ht="6.96" customHeight="1">
      <c r="A110" s="36"/>
      <c r="B110" s="66"/>
      <c r="C110" s="67"/>
      <c r="D110" s="67"/>
      <c r="E110" s="67"/>
      <c r="F110" s="67"/>
      <c r="G110" s="67"/>
      <c r="H110" s="67"/>
      <c r="I110" s="196"/>
      <c r="J110" s="67"/>
      <c r="K110" s="67"/>
      <c r="L110" s="61"/>
      <c r="S110" s="36"/>
      <c r="T110" s="36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</row>
    <row r="111" s="2" customFormat="1" ht="24.96" customHeight="1">
      <c r="A111" s="36"/>
      <c r="B111" s="37"/>
      <c r="C111" s="21" t="s">
        <v>189</v>
      </c>
      <c r="D111" s="38"/>
      <c r="E111" s="38"/>
      <c r="F111" s="38"/>
      <c r="G111" s="38"/>
      <c r="H111" s="38"/>
      <c r="I111" s="152"/>
      <c r="J111" s="38"/>
      <c r="K111" s="38"/>
      <c r="L111" s="61"/>
      <c r="S111" s="36"/>
      <c r="T111" s="36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</row>
    <row r="112" s="2" customFormat="1" ht="6.96" customHeight="1">
      <c r="A112" s="36"/>
      <c r="B112" s="37"/>
      <c r="C112" s="38"/>
      <c r="D112" s="38"/>
      <c r="E112" s="38"/>
      <c r="F112" s="38"/>
      <c r="G112" s="38"/>
      <c r="H112" s="38"/>
      <c r="I112" s="152"/>
      <c r="J112" s="38"/>
      <c r="K112" s="38"/>
      <c r="L112" s="61"/>
      <c r="S112" s="36"/>
      <c r="T112" s="36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</row>
    <row r="113" s="2" customFormat="1" ht="12" customHeight="1">
      <c r="A113" s="36"/>
      <c r="B113" s="37"/>
      <c r="C113" s="30" t="s">
        <v>15</v>
      </c>
      <c r="D113" s="38"/>
      <c r="E113" s="38"/>
      <c r="F113" s="38"/>
      <c r="G113" s="38"/>
      <c r="H113" s="38"/>
      <c r="I113" s="152"/>
      <c r="J113" s="38"/>
      <c r="K113" s="38"/>
      <c r="L113" s="61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</row>
    <row r="114" s="2" customFormat="1" ht="16.5" customHeight="1">
      <c r="A114" s="36"/>
      <c r="B114" s="37"/>
      <c r="C114" s="38"/>
      <c r="D114" s="38"/>
      <c r="E114" s="197" t="str">
        <f>E7</f>
        <v>,,Úprava projektové dokumentace na stavbu Modernizace silnice II/298 Býšť - hranice kraje, km 9,700</v>
      </c>
      <c r="F114" s="30"/>
      <c r="G114" s="30"/>
      <c r="H114" s="30"/>
      <c r="I114" s="152"/>
      <c r="J114" s="38"/>
      <c r="K114" s="38"/>
      <c r="L114" s="61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</row>
    <row r="115" s="1" customFormat="1" ht="12" customHeight="1">
      <c r="B115" s="19"/>
      <c r="C115" s="30" t="s">
        <v>178</v>
      </c>
      <c r="D115" s="20"/>
      <c r="E115" s="20"/>
      <c r="F115" s="20"/>
      <c r="G115" s="20"/>
      <c r="H115" s="20"/>
      <c r="I115" s="144"/>
      <c r="J115" s="20"/>
      <c r="K115" s="20"/>
      <c r="L115" s="18"/>
    </row>
    <row r="116" s="2" customFormat="1" ht="16.5" customHeight="1">
      <c r="A116" s="36"/>
      <c r="B116" s="37"/>
      <c r="C116" s="38"/>
      <c r="D116" s="38"/>
      <c r="E116" s="197" t="s">
        <v>299</v>
      </c>
      <c r="F116" s="38"/>
      <c r="G116" s="38"/>
      <c r="H116" s="38"/>
      <c r="I116" s="152"/>
      <c r="J116" s="38"/>
      <c r="K116" s="38"/>
      <c r="L116" s="61"/>
      <c r="S116" s="36"/>
      <c r="T116" s="36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</row>
    <row r="117" s="2" customFormat="1" ht="12" customHeight="1">
      <c r="A117" s="36"/>
      <c r="B117" s="37"/>
      <c r="C117" s="30" t="s">
        <v>302</v>
      </c>
      <c r="D117" s="38"/>
      <c r="E117" s="38"/>
      <c r="F117" s="38"/>
      <c r="G117" s="38"/>
      <c r="H117" s="38"/>
      <c r="I117" s="152"/>
      <c r="J117" s="38"/>
      <c r="K117" s="38"/>
      <c r="L117" s="61"/>
      <c r="S117" s="36"/>
      <c r="T117" s="36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</row>
    <row r="118" s="2" customFormat="1" ht="16.5" customHeight="1">
      <c r="A118" s="36"/>
      <c r="B118" s="37"/>
      <c r="C118" s="38"/>
      <c r="D118" s="38"/>
      <c r="E118" s="74" t="str">
        <f>E11</f>
        <v>SO 101.2 V - Modernizace silnice II/298 úsek 2 - způsobilé výdaje na vedlejší aktivity projektu</v>
      </c>
      <c r="F118" s="38"/>
      <c r="G118" s="38"/>
      <c r="H118" s="38"/>
      <c r="I118" s="152"/>
      <c r="J118" s="38"/>
      <c r="K118" s="38"/>
      <c r="L118" s="61"/>
      <c r="S118" s="36"/>
      <c r="T118" s="36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</row>
    <row r="119" s="2" customFormat="1" ht="6.96" customHeight="1">
      <c r="A119" s="36"/>
      <c r="B119" s="37"/>
      <c r="C119" s="38"/>
      <c r="D119" s="38"/>
      <c r="E119" s="38"/>
      <c r="F119" s="38"/>
      <c r="G119" s="38"/>
      <c r="H119" s="38"/>
      <c r="I119" s="152"/>
      <c r="J119" s="38"/>
      <c r="K119" s="38"/>
      <c r="L119" s="61"/>
      <c r="S119" s="36"/>
      <c r="T119" s="36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</row>
    <row r="120" s="2" customFormat="1" ht="12" customHeight="1">
      <c r="A120" s="36"/>
      <c r="B120" s="37"/>
      <c r="C120" s="30" t="s">
        <v>19</v>
      </c>
      <c r="D120" s="38"/>
      <c r="E120" s="38"/>
      <c r="F120" s="25" t="str">
        <f>F14</f>
        <v xml:space="preserve"> </v>
      </c>
      <c r="G120" s="38"/>
      <c r="H120" s="38"/>
      <c r="I120" s="154" t="s">
        <v>21</v>
      </c>
      <c r="J120" s="77" t="str">
        <f>IF(J14="","",J14)</f>
        <v>7. 11. 2019</v>
      </c>
      <c r="K120" s="38"/>
      <c r="L120" s="61"/>
      <c r="S120" s="36"/>
      <c r="T120" s="36"/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</row>
    <row r="121" s="2" customFormat="1" ht="6.96" customHeight="1">
      <c r="A121" s="36"/>
      <c r="B121" s="37"/>
      <c r="C121" s="38"/>
      <c r="D121" s="38"/>
      <c r="E121" s="38"/>
      <c r="F121" s="38"/>
      <c r="G121" s="38"/>
      <c r="H121" s="38"/>
      <c r="I121" s="152"/>
      <c r="J121" s="38"/>
      <c r="K121" s="38"/>
      <c r="L121" s="61"/>
      <c r="S121" s="36"/>
      <c r="T121" s="36"/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</row>
    <row r="122" s="2" customFormat="1" ht="15.15" customHeight="1">
      <c r="A122" s="36"/>
      <c r="B122" s="37"/>
      <c r="C122" s="30" t="s">
        <v>23</v>
      </c>
      <c r="D122" s="38"/>
      <c r="E122" s="38"/>
      <c r="F122" s="25" t="str">
        <f>E17</f>
        <v xml:space="preserve"> </v>
      </c>
      <c r="G122" s="38"/>
      <c r="H122" s="38"/>
      <c r="I122" s="154" t="s">
        <v>28</v>
      </c>
      <c r="J122" s="34" t="str">
        <f>E23</f>
        <v xml:space="preserve"> </v>
      </c>
      <c r="K122" s="38"/>
      <c r="L122" s="61"/>
      <c r="S122" s="36"/>
      <c r="T122" s="36"/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</row>
    <row r="123" s="2" customFormat="1" ht="15.15" customHeight="1">
      <c r="A123" s="36"/>
      <c r="B123" s="37"/>
      <c r="C123" s="30" t="s">
        <v>26</v>
      </c>
      <c r="D123" s="38"/>
      <c r="E123" s="38"/>
      <c r="F123" s="25" t="str">
        <f>IF(E20="","",E20)</f>
        <v>Vyplň údaj</v>
      </c>
      <c r="G123" s="38"/>
      <c r="H123" s="38"/>
      <c r="I123" s="154" t="s">
        <v>30</v>
      </c>
      <c r="J123" s="34" t="str">
        <f>E26</f>
        <v xml:space="preserve"> </v>
      </c>
      <c r="K123" s="38"/>
      <c r="L123" s="61"/>
      <c r="S123" s="36"/>
      <c r="T123" s="36"/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</row>
    <row r="124" s="2" customFormat="1" ht="10.32" customHeight="1">
      <c r="A124" s="36"/>
      <c r="B124" s="37"/>
      <c r="C124" s="38"/>
      <c r="D124" s="38"/>
      <c r="E124" s="38"/>
      <c r="F124" s="38"/>
      <c r="G124" s="38"/>
      <c r="H124" s="38"/>
      <c r="I124" s="152"/>
      <c r="J124" s="38"/>
      <c r="K124" s="38"/>
      <c r="L124" s="61"/>
      <c r="S124" s="36"/>
      <c r="T124" s="36"/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</row>
    <row r="125" s="10" customFormat="1" ht="29.28" customHeight="1">
      <c r="A125" s="210"/>
      <c r="B125" s="211"/>
      <c r="C125" s="212" t="s">
        <v>190</v>
      </c>
      <c r="D125" s="213" t="s">
        <v>57</v>
      </c>
      <c r="E125" s="213" t="s">
        <v>53</v>
      </c>
      <c r="F125" s="213" t="s">
        <v>54</v>
      </c>
      <c r="G125" s="213" t="s">
        <v>191</v>
      </c>
      <c r="H125" s="213" t="s">
        <v>192</v>
      </c>
      <c r="I125" s="214" t="s">
        <v>193</v>
      </c>
      <c r="J125" s="213" t="s">
        <v>186</v>
      </c>
      <c r="K125" s="215" t="s">
        <v>194</v>
      </c>
      <c r="L125" s="216"/>
      <c r="M125" s="98" t="s">
        <v>1</v>
      </c>
      <c r="N125" s="99" t="s">
        <v>36</v>
      </c>
      <c r="O125" s="99" t="s">
        <v>195</v>
      </c>
      <c r="P125" s="99" t="s">
        <v>196</v>
      </c>
      <c r="Q125" s="99" t="s">
        <v>197</v>
      </c>
      <c r="R125" s="99" t="s">
        <v>198</v>
      </c>
      <c r="S125" s="99" t="s">
        <v>199</v>
      </c>
      <c r="T125" s="100" t="s">
        <v>200</v>
      </c>
      <c r="U125" s="210"/>
      <c r="V125" s="210"/>
      <c r="W125" s="210"/>
      <c r="X125" s="210"/>
      <c r="Y125" s="210"/>
      <c r="Z125" s="210"/>
      <c r="AA125" s="210"/>
      <c r="AB125" s="210"/>
      <c r="AC125" s="210"/>
      <c r="AD125" s="210"/>
      <c r="AE125" s="210"/>
    </row>
    <row r="126" s="2" customFormat="1" ht="22.8" customHeight="1">
      <c r="A126" s="36"/>
      <c r="B126" s="37"/>
      <c r="C126" s="105" t="s">
        <v>201</v>
      </c>
      <c r="D126" s="38"/>
      <c r="E126" s="38"/>
      <c r="F126" s="38"/>
      <c r="G126" s="38"/>
      <c r="H126" s="38"/>
      <c r="I126" s="152"/>
      <c r="J126" s="217">
        <f>BK126</f>
        <v>0</v>
      </c>
      <c r="K126" s="38"/>
      <c r="L126" s="42"/>
      <c r="M126" s="101"/>
      <c r="N126" s="218"/>
      <c r="O126" s="102"/>
      <c r="P126" s="219">
        <f>P127+P138+P178+P188+P209+P213</f>
        <v>0</v>
      </c>
      <c r="Q126" s="102"/>
      <c r="R126" s="219">
        <f>R127+R138+R178+R188+R209+R213</f>
        <v>0</v>
      </c>
      <c r="S126" s="102"/>
      <c r="T126" s="220">
        <f>T127+T138+T178+T188+T209+T213</f>
        <v>0</v>
      </c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T126" s="15" t="s">
        <v>71</v>
      </c>
      <c r="AU126" s="15" t="s">
        <v>82</v>
      </c>
      <c r="BK126" s="221">
        <f>BK127+BK138+BK178+BK188+BK209+BK213</f>
        <v>0</v>
      </c>
    </row>
    <row r="127" s="11" customFormat="1" ht="25.92" customHeight="1">
      <c r="A127" s="11"/>
      <c r="B127" s="222"/>
      <c r="C127" s="223"/>
      <c r="D127" s="224" t="s">
        <v>71</v>
      </c>
      <c r="E127" s="225" t="s">
        <v>72</v>
      </c>
      <c r="F127" s="225" t="s">
        <v>202</v>
      </c>
      <c r="G127" s="223"/>
      <c r="H127" s="223"/>
      <c r="I127" s="226"/>
      <c r="J127" s="227">
        <f>BK127</f>
        <v>0</v>
      </c>
      <c r="K127" s="223"/>
      <c r="L127" s="228"/>
      <c r="M127" s="229"/>
      <c r="N127" s="230"/>
      <c r="O127" s="230"/>
      <c r="P127" s="231">
        <f>SUM(P128:P137)</f>
        <v>0</v>
      </c>
      <c r="Q127" s="230"/>
      <c r="R127" s="231">
        <f>SUM(R128:R137)</f>
        <v>0</v>
      </c>
      <c r="S127" s="230"/>
      <c r="T127" s="232">
        <f>SUM(T128:T137)</f>
        <v>0</v>
      </c>
      <c r="U127" s="11"/>
      <c r="V127" s="11"/>
      <c r="W127" s="11"/>
      <c r="X127" s="11"/>
      <c r="Y127" s="11"/>
      <c r="Z127" s="11"/>
      <c r="AA127" s="11"/>
      <c r="AB127" s="11"/>
      <c r="AC127" s="11"/>
      <c r="AD127" s="11"/>
      <c r="AE127" s="11"/>
      <c r="AR127" s="233" t="s">
        <v>80</v>
      </c>
      <c r="AT127" s="234" t="s">
        <v>71</v>
      </c>
      <c r="AU127" s="234" t="s">
        <v>72</v>
      </c>
      <c r="AY127" s="233" t="s">
        <v>203</v>
      </c>
      <c r="BK127" s="235">
        <f>SUM(BK128:BK137)</f>
        <v>0</v>
      </c>
    </row>
    <row r="128" s="2" customFormat="1" ht="16.5" customHeight="1">
      <c r="A128" s="36"/>
      <c r="B128" s="37"/>
      <c r="C128" s="236" t="s">
        <v>80</v>
      </c>
      <c r="D128" s="236" t="s">
        <v>204</v>
      </c>
      <c r="E128" s="237" t="s">
        <v>309</v>
      </c>
      <c r="F128" s="238" t="s">
        <v>310</v>
      </c>
      <c r="G128" s="239" t="s">
        <v>311</v>
      </c>
      <c r="H128" s="240">
        <v>111.23</v>
      </c>
      <c r="I128" s="241"/>
      <c r="J128" s="240">
        <f>ROUND(I128*H128,2)</f>
        <v>0</v>
      </c>
      <c r="K128" s="238" t="s">
        <v>208</v>
      </c>
      <c r="L128" s="42"/>
      <c r="M128" s="242" t="s">
        <v>1</v>
      </c>
      <c r="N128" s="243" t="s">
        <v>37</v>
      </c>
      <c r="O128" s="89"/>
      <c r="P128" s="244">
        <f>O128*H128</f>
        <v>0</v>
      </c>
      <c r="Q128" s="244">
        <v>0</v>
      </c>
      <c r="R128" s="244">
        <f>Q128*H128</f>
        <v>0</v>
      </c>
      <c r="S128" s="244">
        <v>0</v>
      </c>
      <c r="T128" s="245">
        <f>S128*H128</f>
        <v>0</v>
      </c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R128" s="246" t="s">
        <v>209</v>
      </c>
      <c r="AT128" s="246" t="s">
        <v>204</v>
      </c>
      <c r="AU128" s="246" t="s">
        <v>80</v>
      </c>
      <c r="AY128" s="15" t="s">
        <v>203</v>
      </c>
      <c r="BE128" s="247">
        <f>IF(N128="základní",J128,0)</f>
        <v>0</v>
      </c>
      <c r="BF128" s="247">
        <f>IF(N128="snížená",J128,0)</f>
        <v>0</v>
      </c>
      <c r="BG128" s="247">
        <f>IF(N128="zákl. přenesená",J128,0)</f>
        <v>0</v>
      </c>
      <c r="BH128" s="247">
        <f>IF(N128="sníž. přenesená",J128,0)</f>
        <v>0</v>
      </c>
      <c r="BI128" s="247">
        <f>IF(N128="nulová",J128,0)</f>
        <v>0</v>
      </c>
      <c r="BJ128" s="15" t="s">
        <v>80</v>
      </c>
      <c r="BK128" s="247">
        <f>ROUND(I128*H128,2)</f>
        <v>0</v>
      </c>
      <c r="BL128" s="15" t="s">
        <v>209</v>
      </c>
      <c r="BM128" s="246" t="s">
        <v>697</v>
      </c>
    </row>
    <row r="129" s="2" customFormat="1">
      <c r="A129" s="36"/>
      <c r="B129" s="37"/>
      <c r="C129" s="38"/>
      <c r="D129" s="248" t="s">
        <v>211</v>
      </c>
      <c r="E129" s="38"/>
      <c r="F129" s="249" t="s">
        <v>313</v>
      </c>
      <c r="G129" s="38"/>
      <c r="H129" s="38"/>
      <c r="I129" s="152"/>
      <c r="J129" s="38"/>
      <c r="K129" s="38"/>
      <c r="L129" s="42"/>
      <c r="M129" s="250"/>
      <c r="N129" s="251"/>
      <c r="O129" s="89"/>
      <c r="P129" s="89"/>
      <c r="Q129" s="89"/>
      <c r="R129" s="89"/>
      <c r="S129" s="89"/>
      <c r="T129" s="90"/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T129" s="15" t="s">
        <v>211</v>
      </c>
      <c r="AU129" s="15" t="s">
        <v>80</v>
      </c>
    </row>
    <row r="130" s="12" customFormat="1">
      <c r="A130" s="12"/>
      <c r="B130" s="252"/>
      <c r="C130" s="253"/>
      <c r="D130" s="248" t="s">
        <v>213</v>
      </c>
      <c r="E130" s="254" t="s">
        <v>698</v>
      </c>
      <c r="F130" s="255" t="s">
        <v>699</v>
      </c>
      <c r="G130" s="253"/>
      <c r="H130" s="256">
        <v>19.84</v>
      </c>
      <c r="I130" s="257"/>
      <c r="J130" s="253"/>
      <c r="K130" s="253"/>
      <c r="L130" s="258"/>
      <c r="M130" s="259"/>
      <c r="N130" s="260"/>
      <c r="O130" s="260"/>
      <c r="P130" s="260"/>
      <c r="Q130" s="260"/>
      <c r="R130" s="260"/>
      <c r="S130" s="260"/>
      <c r="T130" s="261"/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T130" s="262" t="s">
        <v>213</v>
      </c>
      <c r="AU130" s="262" t="s">
        <v>80</v>
      </c>
      <c r="AV130" s="12" t="s">
        <v>95</v>
      </c>
      <c r="AW130" s="12" t="s">
        <v>29</v>
      </c>
      <c r="AX130" s="12" t="s">
        <v>72</v>
      </c>
      <c r="AY130" s="262" t="s">
        <v>203</v>
      </c>
    </row>
    <row r="131" s="12" customFormat="1">
      <c r="A131" s="12"/>
      <c r="B131" s="252"/>
      <c r="C131" s="253"/>
      <c r="D131" s="248" t="s">
        <v>213</v>
      </c>
      <c r="E131" s="254" t="s">
        <v>692</v>
      </c>
      <c r="F131" s="255" t="s">
        <v>700</v>
      </c>
      <c r="G131" s="253"/>
      <c r="H131" s="256">
        <v>27.059999999999999</v>
      </c>
      <c r="I131" s="257"/>
      <c r="J131" s="253"/>
      <c r="K131" s="253"/>
      <c r="L131" s="258"/>
      <c r="M131" s="259"/>
      <c r="N131" s="260"/>
      <c r="O131" s="260"/>
      <c r="P131" s="260"/>
      <c r="Q131" s="260"/>
      <c r="R131" s="260"/>
      <c r="S131" s="260"/>
      <c r="T131" s="261"/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T131" s="262" t="s">
        <v>213</v>
      </c>
      <c r="AU131" s="262" t="s">
        <v>80</v>
      </c>
      <c r="AV131" s="12" t="s">
        <v>95</v>
      </c>
      <c r="AW131" s="12" t="s">
        <v>29</v>
      </c>
      <c r="AX131" s="12" t="s">
        <v>72</v>
      </c>
      <c r="AY131" s="262" t="s">
        <v>203</v>
      </c>
    </row>
    <row r="132" s="12" customFormat="1">
      <c r="A132" s="12"/>
      <c r="B132" s="252"/>
      <c r="C132" s="253"/>
      <c r="D132" s="248" t="s">
        <v>213</v>
      </c>
      <c r="E132" s="254" t="s">
        <v>694</v>
      </c>
      <c r="F132" s="255" t="s">
        <v>701</v>
      </c>
      <c r="G132" s="253"/>
      <c r="H132" s="256">
        <v>64.329999999999998</v>
      </c>
      <c r="I132" s="257"/>
      <c r="J132" s="253"/>
      <c r="K132" s="253"/>
      <c r="L132" s="258"/>
      <c r="M132" s="259"/>
      <c r="N132" s="260"/>
      <c r="O132" s="260"/>
      <c r="P132" s="260"/>
      <c r="Q132" s="260"/>
      <c r="R132" s="260"/>
      <c r="S132" s="260"/>
      <c r="T132" s="261"/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T132" s="262" t="s">
        <v>213</v>
      </c>
      <c r="AU132" s="262" t="s">
        <v>80</v>
      </c>
      <c r="AV132" s="12" t="s">
        <v>95</v>
      </c>
      <c r="AW132" s="12" t="s">
        <v>29</v>
      </c>
      <c r="AX132" s="12" t="s">
        <v>72</v>
      </c>
      <c r="AY132" s="262" t="s">
        <v>203</v>
      </c>
    </row>
    <row r="133" s="12" customFormat="1">
      <c r="A133" s="12"/>
      <c r="B133" s="252"/>
      <c r="C133" s="253"/>
      <c r="D133" s="248" t="s">
        <v>213</v>
      </c>
      <c r="E133" s="254" t="s">
        <v>702</v>
      </c>
      <c r="F133" s="255" t="s">
        <v>703</v>
      </c>
      <c r="G133" s="253"/>
      <c r="H133" s="256">
        <v>111.23</v>
      </c>
      <c r="I133" s="257"/>
      <c r="J133" s="253"/>
      <c r="K133" s="253"/>
      <c r="L133" s="258"/>
      <c r="M133" s="259"/>
      <c r="N133" s="260"/>
      <c r="O133" s="260"/>
      <c r="P133" s="260"/>
      <c r="Q133" s="260"/>
      <c r="R133" s="260"/>
      <c r="S133" s="260"/>
      <c r="T133" s="261"/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T133" s="262" t="s">
        <v>213</v>
      </c>
      <c r="AU133" s="262" t="s">
        <v>80</v>
      </c>
      <c r="AV133" s="12" t="s">
        <v>95</v>
      </c>
      <c r="AW133" s="12" t="s">
        <v>29</v>
      </c>
      <c r="AX133" s="12" t="s">
        <v>80</v>
      </c>
      <c r="AY133" s="262" t="s">
        <v>203</v>
      </c>
    </row>
    <row r="134" s="2" customFormat="1" ht="16.5" customHeight="1">
      <c r="A134" s="36"/>
      <c r="B134" s="37"/>
      <c r="C134" s="236" t="s">
        <v>95</v>
      </c>
      <c r="D134" s="236" t="s">
        <v>204</v>
      </c>
      <c r="E134" s="237" t="s">
        <v>319</v>
      </c>
      <c r="F134" s="238" t="s">
        <v>310</v>
      </c>
      <c r="G134" s="239" t="s">
        <v>311</v>
      </c>
      <c r="H134" s="240">
        <v>0.75</v>
      </c>
      <c r="I134" s="241"/>
      <c r="J134" s="240">
        <f>ROUND(I134*H134,2)</f>
        <v>0</v>
      </c>
      <c r="K134" s="238" t="s">
        <v>208</v>
      </c>
      <c r="L134" s="42"/>
      <c r="M134" s="242" t="s">
        <v>1</v>
      </c>
      <c r="N134" s="243" t="s">
        <v>37</v>
      </c>
      <c r="O134" s="89"/>
      <c r="P134" s="244">
        <f>O134*H134</f>
        <v>0</v>
      </c>
      <c r="Q134" s="244">
        <v>0</v>
      </c>
      <c r="R134" s="244">
        <f>Q134*H134</f>
        <v>0</v>
      </c>
      <c r="S134" s="244">
        <v>0</v>
      </c>
      <c r="T134" s="245">
        <f>S134*H134</f>
        <v>0</v>
      </c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R134" s="246" t="s">
        <v>209</v>
      </c>
      <c r="AT134" s="246" t="s">
        <v>204</v>
      </c>
      <c r="AU134" s="246" t="s">
        <v>80</v>
      </c>
      <c r="AY134" s="15" t="s">
        <v>203</v>
      </c>
      <c r="BE134" s="247">
        <f>IF(N134="základní",J134,0)</f>
        <v>0</v>
      </c>
      <c r="BF134" s="247">
        <f>IF(N134="snížená",J134,0)</f>
        <v>0</v>
      </c>
      <c r="BG134" s="247">
        <f>IF(N134="zákl. přenesená",J134,0)</f>
        <v>0</v>
      </c>
      <c r="BH134" s="247">
        <f>IF(N134="sníž. přenesená",J134,0)</f>
        <v>0</v>
      </c>
      <c r="BI134" s="247">
        <f>IF(N134="nulová",J134,0)</f>
        <v>0</v>
      </c>
      <c r="BJ134" s="15" t="s">
        <v>80</v>
      </c>
      <c r="BK134" s="247">
        <f>ROUND(I134*H134,2)</f>
        <v>0</v>
      </c>
      <c r="BL134" s="15" t="s">
        <v>209</v>
      </c>
      <c r="BM134" s="246" t="s">
        <v>704</v>
      </c>
    </row>
    <row r="135" s="2" customFormat="1">
      <c r="A135" s="36"/>
      <c r="B135" s="37"/>
      <c r="C135" s="38"/>
      <c r="D135" s="248" t="s">
        <v>211</v>
      </c>
      <c r="E135" s="38"/>
      <c r="F135" s="249" t="s">
        <v>313</v>
      </c>
      <c r="G135" s="38"/>
      <c r="H135" s="38"/>
      <c r="I135" s="152"/>
      <c r="J135" s="38"/>
      <c r="K135" s="38"/>
      <c r="L135" s="42"/>
      <c r="M135" s="250"/>
      <c r="N135" s="251"/>
      <c r="O135" s="89"/>
      <c r="P135" s="89"/>
      <c r="Q135" s="89"/>
      <c r="R135" s="89"/>
      <c r="S135" s="89"/>
      <c r="T135" s="90"/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T135" s="15" t="s">
        <v>211</v>
      </c>
      <c r="AU135" s="15" t="s">
        <v>80</v>
      </c>
    </row>
    <row r="136" s="13" customFormat="1">
      <c r="A136" s="13"/>
      <c r="B136" s="267"/>
      <c r="C136" s="268"/>
      <c r="D136" s="248" t="s">
        <v>213</v>
      </c>
      <c r="E136" s="269" t="s">
        <v>1</v>
      </c>
      <c r="F136" s="270" t="s">
        <v>321</v>
      </c>
      <c r="G136" s="268"/>
      <c r="H136" s="269" t="s">
        <v>1</v>
      </c>
      <c r="I136" s="271"/>
      <c r="J136" s="268"/>
      <c r="K136" s="268"/>
      <c r="L136" s="272"/>
      <c r="M136" s="273"/>
      <c r="N136" s="274"/>
      <c r="O136" s="274"/>
      <c r="P136" s="274"/>
      <c r="Q136" s="274"/>
      <c r="R136" s="274"/>
      <c r="S136" s="274"/>
      <c r="T136" s="275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76" t="s">
        <v>213</v>
      </c>
      <c r="AU136" s="276" t="s">
        <v>80</v>
      </c>
      <c r="AV136" s="13" t="s">
        <v>80</v>
      </c>
      <c r="AW136" s="13" t="s">
        <v>29</v>
      </c>
      <c r="AX136" s="13" t="s">
        <v>72</v>
      </c>
      <c r="AY136" s="276" t="s">
        <v>203</v>
      </c>
    </row>
    <row r="137" s="12" customFormat="1">
      <c r="A137" s="12"/>
      <c r="B137" s="252"/>
      <c r="C137" s="253"/>
      <c r="D137" s="248" t="s">
        <v>213</v>
      </c>
      <c r="E137" s="254" t="s">
        <v>585</v>
      </c>
      <c r="F137" s="255" t="s">
        <v>502</v>
      </c>
      <c r="G137" s="253"/>
      <c r="H137" s="256">
        <v>0.75</v>
      </c>
      <c r="I137" s="257"/>
      <c r="J137" s="253"/>
      <c r="K137" s="253"/>
      <c r="L137" s="258"/>
      <c r="M137" s="259"/>
      <c r="N137" s="260"/>
      <c r="O137" s="260"/>
      <c r="P137" s="260"/>
      <c r="Q137" s="260"/>
      <c r="R137" s="260"/>
      <c r="S137" s="260"/>
      <c r="T137" s="261"/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T137" s="262" t="s">
        <v>213</v>
      </c>
      <c r="AU137" s="262" t="s">
        <v>80</v>
      </c>
      <c r="AV137" s="12" t="s">
        <v>95</v>
      </c>
      <c r="AW137" s="12" t="s">
        <v>29</v>
      </c>
      <c r="AX137" s="12" t="s">
        <v>80</v>
      </c>
      <c r="AY137" s="262" t="s">
        <v>203</v>
      </c>
    </row>
    <row r="138" s="11" customFormat="1" ht="25.92" customHeight="1">
      <c r="A138" s="11"/>
      <c r="B138" s="222"/>
      <c r="C138" s="223"/>
      <c r="D138" s="224" t="s">
        <v>71</v>
      </c>
      <c r="E138" s="225" t="s">
        <v>80</v>
      </c>
      <c r="F138" s="225" t="s">
        <v>264</v>
      </c>
      <c r="G138" s="223"/>
      <c r="H138" s="223"/>
      <c r="I138" s="226"/>
      <c r="J138" s="227">
        <f>BK138</f>
        <v>0</v>
      </c>
      <c r="K138" s="223"/>
      <c r="L138" s="228"/>
      <c r="M138" s="229"/>
      <c r="N138" s="230"/>
      <c r="O138" s="230"/>
      <c r="P138" s="231">
        <f>SUM(P139:P177)</f>
        <v>0</v>
      </c>
      <c r="Q138" s="230"/>
      <c r="R138" s="231">
        <f>SUM(R139:R177)</f>
        <v>0</v>
      </c>
      <c r="S138" s="230"/>
      <c r="T138" s="232">
        <f>SUM(T139:T177)</f>
        <v>0</v>
      </c>
      <c r="U138" s="11"/>
      <c r="V138" s="11"/>
      <c r="W138" s="11"/>
      <c r="X138" s="11"/>
      <c r="Y138" s="11"/>
      <c r="Z138" s="11"/>
      <c r="AA138" s="11"/>
      <c r="AB138" s="11"/>
      <c r="AC138" s="11"/>
      <c r="AD138" s="11"/>
      <c r="AE138" s="11"/>
      <c r="AR138" s="233" t="s">
        <v>80</v>
      </c>
      <c r="AT138" s="234" t="s">
        <v>71</v>
      </c>
      <c r="AU138" s="234" t="s">
        <v>72</v>
      </c>
      <c r="AY138" s="233" t="s">
        <v>203</v>
      </c>
      <c r="BK138" s="235">
        <f>SUM(BK139:BK177)</f>
        <v>0</v>
      </c>
    </row>
    <row r="139" s="2" customFormat="1" ht="16.5" customHeight="1">
      <c r="A139" s="36"/>
      <c r="B139" s="37"/>
      <c r="C139" s="236" t="s">
        <v>221</v>
      </c>
      <c r="D139" s="236" t="s">
        <v>204</v>
      </c>
      <c r="E139" s="237" t="s">
        <v>505</v>
      </c>
      <c r="F139" s="238" t="s">
        <v>506</v>
      </c>
      <c r="G139" s="239" t="s">
        <v>311</v>
      </c>
      <c r="H139" s="240">
        <v>64.329999999999998</v>
      </c>
      <c r="I139" s="241"/>
      <c r="J139" s="240">
        <f>ROUND(I139*H139,2)</f>
        <v>0</v>
      </c>
      <c r="K139" s="238" t="s">
        <v>208</v>
      </c>
      <c r="L139" s="42"/>
      <c r="M139" s="242" t="s">
        <v>1</v>
      </c>
      <c r="N139" s="243" t="s">
        <v>37</v>
      </c>
      <c r="O139" s="89"/>
      <c r="P139" s="244">
        <f>O139*H139</f>
        <v>0</v>
      </c>
      <c r="Q139" s="244">
        <v>0</v>
      </c>
      <c r="R139" s="244">
        <f>Q139*H139</f>
        <v>0</v>
      </c>
      <c r="S139" s="244">
        <v>0</v>
      </c>
      <c r="T139" s="245">
        <f>S139*H139</f>
        <v>0</v>
      </c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R139" s="246" t="s">
        <v>209</v>
      </c>
      <c r="AT139" s="246" t="s">
        <v>204</v>
      </c>
      <c r="AU139" s="246" t="s">
        <v>80</v>
      </c>
      <c r="AY139" s="15" t="s">
        <v>203</v>
      </c>
      <c r="BE139" s="247">
        <f>IF(N139="základní",J139,0)</f>
        <v>0</v>
      </c>
      <c r="BF139" s="247">
        <f>IF(N139="snížená",J139,0)</f>
        <v>0</v>
      </c>
      <c r="BG139" s="247">
        <f>IF(N139="zákl. přenesená",J139,0)</f>
        <v>0</v>
      </c>
      <c r="BH139" s="247">
        <f>IF(N139="sníž. přenesená",J139,0)</f>
        <v>0</v>
      </c>
      <c r="BI139" s="247">
        <f>IF(N139="nulová",J139,0)</f>
        <v>0</v>
      </c>
      <c r="BJ139" s="15" t="s">
        <v>80</v>
      </c>
      <c r="BK139" s="247">
        <f>ROUND(I139*H139,2)</f>
        <v>0</v>
      </c>
      <c r="BL139" s="15" t="s">
        <v>209</v>
      </c>
      <c r="BM139" s="246" t="s">
        <v>705</v>
      </c>
    </row>
    <row r="140" s="2" customFormat="1">
      <c r="A140" s="36"/>
      <c r="B140" s="37"/>
      <c r="C140" s="38"/>
      <c r="D140" s="248" t="s">
        <v>211</v>
      </c>
      <c r="E140" s="38"/>
      <c r="F140" s="249" t="s">
        <v>327</v>
      </c>
      <c r="G140" s="38"/>
      <c r="H140" s="38"/>
      <c r="I140" s="152"/>
      <c r="J140" s="38"/>
      <c r="K140" s="38"/>
      <c r="L140" s="42"/>
      <c r="M140" s="250"/>
      <c r="N140" s="251"/>
      <c r="O140" s="89"/>
      <c r="P140" s="89"/>
      <c r="Q140" s="89"/>
      <c r="R140" s="89"/>
      <c r="S140" s="89"/>
      <c r="T140" s="90"/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T140" s="15" t="s">
        <v>211</v>
      </c>
      <c r="AU140" s="15" t="s">
        <v>80</v>
      </c>
    </row>
    <row r="141" s="12" customFormat="1">
      <c r="A141" s="12"/>
      <c r="B141" s="252"/>
      <c r="C141" s="253"/>
      <c r="D141" s="248" t="s">
        <v>213</v>
      </c>
      <c r="E141" s="254" t="s">
        <v>231</v>
      </c>
      <c r="F141" s="255" t="s">
        <v>706</v>
      </c>
      <c r="G141" s="253"/>
      <c r="H141" s="256">
        <v>64.329999999999998</v>
      </c>
      <c r="I141" s="257"/>
      <c r="J141" s="253"/>
      <c r="K141" s="253"/>
      <c r="L141" s="258"/>
      <c r="M141" s="259"/>
      <c r="N141" s="260"/>
      <c r="O141" s="260"/>
      <c r="P141" s="260"/>
      <c r="Q141" s="260"/>
      <c r="R141" s="260"/>
      <c r="S141" s="260"/>
      <c r="T141" s="261"/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T141" s="262" t="s">
        <v>213</v>
      </c>
      <c r="AU141" s="262" t="s">
        <v>80</v>
      </c>
      <c r="AV141" s="12" t="s">
        <v>95</v>
      </c>
      <c r="AW141" s="12" t="s">
        <v>29</v>
      </c>
      <c r="AX141" s="12" t="s">
        <v>80</v>
      </c>
      <c r="AY141" s="262" t="s">
        <v>203</v>
      </c>
    </row>
    <row r="142" s="2" customFormat="1" ht="16.5" customHeight="1">
      <c r="A142" s="36"/>
      <c r="B142" s="37"/>
      <c r="C142" s="236" t="s">
        <v>209</v>
      </c>
      <c r="D142" s="236" t="s">
        <v>204</v>
      </c>
      <c r="E142" s="237" t="s">
        <v>330</v>
      </c>
      <c r="F142" s="238" t="s">
        <v>707</v>
      </c>
      <c r="G142" s="239" t="s">
        <v>311</v>
      </c>
      <c r="H142" s="240">
        <v>5.4800000000000004</v>
      </c>
      <c r="I142" s="241"/>
      <c r="J142" s="240">
        <f>ROUND(I142*H142,2)</f>
        <v>0</v>
      </c>
      <c r="K142" s="238" t="s">
        <v>208</v>
      </c>
      <c r="L142" s="42"/>
      <c r="M142" s="242" t="s">
        <v>1</v>
      </c>
      <c r="N142" s="243" t="s">
        <v>37</v>
      </c>
      <c r="O142" s="89"/>
      <c r="P142" s="244">
        <f>O142*H142</f>
        <v>0</v>
      </c>
      <c r="Q142" s="244">
        <v>0</v>
      </c>
      <c r="R142" s="244">
        <f>Q142*H142</f>
        <v>0</v>
      </c>
      <c r="S142" s="244">
        <v>0</v>
      </c>
      <c r="T142" s="245">
        <f>S142*H142</f>
        <v>0</v>
      </c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R142" s="246" t="s">
        <v>209</v>
      </c>
      <c r="AT142" s="246" t="s">
        <v>204</v>
      </c>
      <c r="AU142" s="246" t="s">
        <v>80</v>
      </c>
      <c r="AY142" s="15" t="s">
        <v>203</v>
      </c>
      <c r="BE142" s="247">
        <f>IF(N142="základní",J142,0)</f>
        <v>0</v>
      </c>
      <c r="BF142" s="247">
        <f>IF(N142="snížená",J142,0)</f>
        <v>0</v>
      </c>
      <c r="BG142" s="247">
        <f>IF(N142="zákl. přenesená",J142,0)</f>
        <v>0</v>
      </c>
      <c r="BH142" s="247">
        <f>IF(N142="sníž. přenesená",J142,0)</f>
        <v>0</v>
      </c>
      <c r="BI142" s="247">
        <f>IF(N142="nulová",J142,0)</f>
        <v>0</v>
      </c>
      <c r="BJ142" s="15" t="s">
        <v>80</v>
      </c>
      <c r="BK142" s="247">
        <f>ROUND(I142*H142,2)</f>
        <v>0</v>
      </c>
      <c r="BL142" s="15" t="s">
        <v>209</v>
      </c>
      <c r="BM142" s="246" t="s">
        <v>708</v>
      </c>
    </row>
    <row r="143" s="2" customFormat="1">
      <c r="A143" s="36"/>
      <c r="B143" s="37"/>
      <c r="C143" s="38"/>
      <c r="D143" s="248" t="s">
        <v>211</v>
      </c>
      <c r="E143" s="38"/>
      <c r="F143" s="249" t="s">
        <v>327</v>
      </c>
      <c r="G143" s="38"/>
      <c r="H143" s="38"/>
      <c r="I143" s="152"/>
      <c r="J143" s="38"/>
      <c r="K143" s="38"/>
      <c r="L143" s="42"/>
      <c r="M143" s="250"/>
      <c r="N143" s="251"/>
      <c r="O143" s="89"/>
      <c r="P143" s="89"/>
      <c r="Q143" s="89"/>
      <c r="R143" s="89"/>
      <c r="S143" s="89"/>
      <c r="T143" s="90"/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T143" s="15" t="s">
        <v>211</v>
      </c>
      <c r="AU143" s="15" t="s">
        <v>80</v>
      </c>
    </row>
    <row r="144" s="12" customFormat="1">
      <c r="A144" s="12"/>
      <c r="B144" s="252"/>
      <c r="C144" s="253"/>
      <c r="D144" s="248" t="s">
        <v>213</v>
      </c>
      <c r="E144" s="254" t="s">
        <v>226</v>
      </c>
      <c r="F144" s="255" t="s">
        <v>709</v>
      </c>
      <c r="G144" s="253"/>
      <c r="H144" s="256">
        <v>5.4800000000000004</v>
      </c>
      <c r="I144" s="257"/>
      <c r="J144" s="253"/>
      <c r="K144" s="253"/>
      <c r="L144" s="258"/>
      <c r="M144" s="259"/>
      <c r="N144" s="260"/>
      <c r="O144" s="260"/>
      <c r="P144" s="260"/>
      <c r="Q144" s="260"/>
      <c r="R144" s="260"/>
      <c r="S144" s="260"/>
      <c r="T144" s="261"/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T144" s="262" t="s">
        <v>213</v>
      </c>
      <c r="AU144" s="262" t="s">
        <v>80</v>
      </c>
      <c r="AV144" s="12" t="s">
        <v>95</v>
      </c>
      <c r="AW144" s="12" t="s">
        <v>29</v>
      </c>
      <c r="AX144" s="12" t="s">
        <v>80</v>
      </c>
      <c r="AY144" s="262" t="s">
        <v>203</v>
      </c>
    </row>
    <row r="145" s="2" customFormat="1" ht="16.5" customHeight="1">
      <c r="A145" s="36"/>
      <c r="B145" s="37"/>
      <c r="C145" s="236" t="s">
        <v>233</v>
      </c>
      <c r="D145" s="236" t="s">
        <v>204</v>
      </c>
      <c r="E145" s="237" t="s">
        <v>335</v>
      </c>
      <c r="F145" s="238" t="s">
        <v>336</v>
      </c>
      <c r="G145" s="239" t="s">
        <v>325</v>
      </c>
      <c r="H145" s="240">
        <v>249.80000000000001</v>
      </c>
      <c r="I145" s="241"/>
      <c r="J145" s="240">
        <f>ROUND(I145*H145,2)</f>
        <v>0</v>
      </c>
      <c r="K145" s="238" t="s">
        <v>208</v>
      </c>
      <c r="L145" s="42"/>
      <c r="M145" s="242" t="s">
        <v>1</v>
      </c>
      <c r="N145" s="243" t="s">
        <v>37</v>
      </c>
      <c r="O145" s="89"/>
      <c r="P145" s="244">
        <f>O145*H145</f>
        <v>0</v>
      </c>
      <c r="Q145" s="244">
        <v>0</v>
      </c>
      <c r="R145" s="244">
        <f>Q145*H145</f>
        <v>0</v>
      </c>
      <c r="S145" s="244">
        <v>0</v>
      </c>
      <c r="T145" s="245">
        <f>S145*H145</f>
        <v>0</v>
      </c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R145" s="246" t="s">
        <v>209</v>
      </c>
      <c r="AT145" s="246" t="s">
        <v>204</v>
      </c>
      <c r="AU145" s="246" t="s">
        <v>80</v>
      </c>
      <c r="AY145" s="15" t="s">
        <v>203</v>
      </c>
      <c r="BE145" s="247">
        <f>IF(N145="základní",J145,0)</f>
        <v>0</v>
      </c>
      <c r="BF145" s="247">
        <f>IF(N145="snížená",J145,0)</f>
        <v>0</v>
      </c>
      <c r="BG145" s="247">
        <f>IF(N145="zákl. přenesená",J145,0)</f>
        <v>0</v>
      </c>
      <c r="BH145" s="247">
        <f>IF(N145="sníž. přenesená",J145,0)</f>
        <v>0</v>
      </c>
      <c r="BI145" s="247">
        <f>IF(N145="nulová",J145,0)</f>
        <v>0</v>
      </c>
      <c r="BJ145" s="15" t="s">
        <v>80</v>
      </c>
      <c r="BK145" s="247">
        <f>ROUND(I145*H145,2)</f>
        <v>0</v>
      </c>
      <c r="BL145" s="15" t="s">
        <v>209</v>
      </c>
      <c r="BM145" s="246" t="s">
        <v>710</v>
      </c>
    </row>
    <row r="146" s="2" customFormat="1">
      <c r="A146" s="36"/>
      <c r="B146" s="37"/>
      <c r="C146" s="38"/>
      <c r="D146" s="248" t="s">
        <v>211</v>
      </c>
      <c r="E146" s="38"/>
      <c r="F146" s="249" t="s">
        <v>338</v>
      </c>
      <c r="G146" s="38"/>
      <c r="H146" s="38"/>
      <c r="I146" s="152"/>
      <c r="J146" s="38"/>
      <c r="K146" s="38"/>
      <c r="L146" s="42"/>
      <c r="M146" s="250"/>
      <c r="N146" s="251"/>
      <c r="O146" s="89"/>
      <c r="P146" s="89"/>
      <c r="Q146" s="89"/>
      <c r="R146" s="89"/>
      <c r="S146" s="89"/>
      <c r="T146" s="90"/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T146" s="15" t="s">
        <v>211</v>
      </c>
      <c r="AU146" s="15" t="s">
        <v>80</v>
      </c>
    </row>
    <row r="147" s="12" customFormat="1">
      <c r="A147" s="12"/>
      <c r="B147" s="252"/>
      <c r="C147" s="253"/>
      <c r="D147" s="248" t="s">
        <v>213</v>
      </c>
      <c r="E147" s="254" t="s">
        <v>382</v>
      </c>
      <c r="F147" s="255" t="s">
        <v>711</v>
      </c>
      <c r="G147" s="253"/>
      <c r="H147" s="256">
        <v>249.80000000000001</v>
      </c>
      <c r="I147" s="257"/>
      <c r="J147" s="253"/>
      <c r="K147" s="253"/>
      <c r="L147" s="258"/>
      <c r="M147" s="259"/>
      <c r="N147" s="260"/>
      <c r="O147" s="260"/>
      <c r="P147" s="260"/>
      <c r="Q147" s="260"/>
      <c r="R147" s="260"/>
      <c r="S147" s="260"/>
      <c r="T147" s="261"/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T147" s="262" t="s">
        <v>213</v>
      </c>
      <c r="AU147" s="262" t="s">
        <v>80</v>
      </c>
      <c r="AV147" s="12" t="s">
        <v>95</v>
      </c>
      <c r="AW147" s="12" t="s">
        <v>29</v>
      </c>
      <c r="AX147" s="12" t="s">
        <v>80</v>
      </c>
      <c r="AY147" s="262" t="s">
        <v>203</v>
      </c>
    </row>
    <row r="148" s="2" customFormat="1" ht="16.5" customHeight="1">
      <c r="A148" s="36"/>
      <c r="B148" s="37"/>
      <c r="C148" s="236" t="s">
        <v>239</v>
      </c>
      <c r="D148" s="236" t="s">
        <v>204</v>
      </c>
      <c r="E148" s="237" t="s">
        <v>347</v>
      </c>
      <c r="F148" s="238" t="s">
        <v>348</v>
      </c>
      <c r="G148" s="239" t="s">
        <v>311</v>
      </c>
      <c r="H148" s="240">
        <v>0.57999999999999996</v>
      </c>
      <c r="I148" s="241"/>
      <c r="J148" s="240">
        <f>ROUND(I148*H148,2)</f>
        <v>0</v>
      </c>
      <c r="K148" s="238" t="s">
        <v>208</v>
      </c>
      <c r="L148" s="42"/>
      <c r="M148" s="242" t="s">
        <v>1</v>
      </c>
      <c r="N148" s="243" t="s">
        <v>37</v>
      </c>
      <c r="O148" s="89"/>
      <c r="P148" s="244">
        <f>O148*H148</f>
        <v>0</v>
      </c>
      <c r="Q148" s="244">
        <v>0</v>
      </c>
      <c r="R148" s="244">
        <f>Q148*H148</f>
        <v>0</v>
      </c>
      <c r="S148" s="244">
        <v>0</v>
      </c>
      <c r="T148" s="245">
        <f>S148*H148</f>
        <v>0</v>
      </c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R148" s="246" t="s">
        <v>209</v>
      </c>
      <c r="AT148" s="246" t="s">
        <v>204</v>
      </c>
      <c r="AU148" s="246" t="s">
        <v>80</v>
      </c>
      <c r="AY148" s="15" t="s">
        <v>203</v>
      </c>
      <c r="BE148" s="247">
        <f>IF(N148="základní",J148,0)</f>
        <v>0</v>
      </c>
      <c r="BF148" s="247">
        <f>IF(N148="snížená",J148,0)</f>
        <v>0</v>
      </c>
      <c r="BG148" s="247">
        <f>IF(N148="zákl. přenesená",J148,0)</f>
        <v>0</v>
      </c>
      <c r="BH148" s="247">
        <f>IF(N148="sníž. přenesená",J148,0)</f>
        <v>0</v>
      </c>
      <c r="BI148" s="247">
        <f>IF(N148="nulová",J148,0)</f>
        <v>0</v>
      </c>
      <c r="BJ148" s="15" t="s">
        <v>80</v>
      </c>
      <c r="BK148" s="247">
        <f>ROUND(I148*H148,2)</f>
        <v>0</v>
      </c>
      <c r="BL148" s="15" t="s">
        <v>209</v>
      </c>
      <c r="BM148" s="246" t="s">
        <v>712</v>
      </c>
    </row>
    <row r="149" s="2" customFormat="1">
      <c r="A149" s="36"/>
      <c r="B149" s="37"/>
      <c r="C149" s="38"/>
      <c r="D149" s="248" t="s">
        <v>211</v>
      </c>
      <c r="E149" s="38"/>
      <c r="F149" s="249" t="s">
        <v>350</v>
      </c>
      <c r="G149" s="38"/>
      <c r="H149" s="38"/>
      <c r="I149" s="152"/>
      <c r="J149" s="38"/>
      <c r="K149" s="38"/>
      <c r="L149" s="42"/>
      <c r="M149" s="250"/>
      <c r="N149" s="251"/>
      <c r="O149" s="89"/>
      <c r="P149" s="89"/>
      <c r="Q149" s="89"/>
      <c r="R149" s="89"/>
      <c r="S149" s="89"/>
      <c r="T149" s="90"/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T149" s="15" t="s">
        <v>211</v>
      </c>
      <c r="AU149" s="15" t="s">
        <v>80</v>
      </c>
    </row>
    <row r="150" s="12" customFormat="1">
      <c r="A150" s="12"/>
      <c r="B150" s="252"/>
      <c r="C150" s="253"/>
      <c r="D150" s="248" t="s">
        <v>213</v>
      </c>
      <c r="E150" s="254" t="s">
        <v>339</v>
      </c>
      <c r="F150" s="255" t="s">
        <v>713</v>
      </c>
      <c r="G150" s="253"/>
      <c r="H150" s="256">
        <v>0.57999999999999996</v>
      </c>
      <c r="I150" s="257"/>
      <c r="J150" s="253"/>
      <c r="K150" s="253"/>
      <c r="L150" s="258"/>
      <c r="M150" s="259"/>
      <c r="N150" s="260"/>
      <c r="O150" s="260"/>
      <c r="P150" s="260"/>
      <c r="Q150" s="260"/>
      <c r="R150" s="260"/>
      <c r="S150" s="260"/>
      <c r="T150" s="261"/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T150" s="262" t="s">
        <v>213</v>
      </c>
      <c r="AU150" s="262" t="s">
        <v>80</v>
      </c>
      <c r="AV150" s="12" t="s">
        <v>95</v>
      </c>
      <c r="AW150" s="12" t="s">
        <v>29</v>
      </c>
      <c r="AX150" s="12" t="s">
        <v>80</v>
      </c>
      <c r="AY150" s="262" t="s">
        <v>203</v>
      </c>
    </row>
    <row r="151" s="2" customFormat="1" ht="16.5" customHeight="1">
      <c r="A151" s="36"/>
      <c r="B151" s="37"/>
      <c r="C151" s="236" t="s">
        <v>246</v>
      </c>
      <c r="D151" s="236" t="s">
        <v>204</v>
      </c>
      <c r="E151" s="237" t="s">
        <v>356</v>
      </c>
      <c r="F151" s="238" t="s">
        <v>357</v>
      </c>
      <c r="G151" s="239" t="s">
        <v>311</v>
      </c>
      <c r="H151" s="240">
        <v>19.84</v>
      </c>
      <c r="I151" s="241"/>
      <c r="J151" s="240">
        <f>ROUND(I151*H151,2)</f>
        <v>0</v>
      </c>
      <c r="K151" s="238" t="s">
        <v>208</v>
      </c>
      <c r="L151" s="42"/>
      <c r="M151" s="242" t="s">
        <v>1</v>
      </c>
      <c r="N151" s="243" t="s">
        <v>37</v>
      </c>
      <c r="O151" s="89"/>
      <c r="P151" s="244">
        <f>O151*H151</f>
        <v>0</v>
      </c>
      <c r="Q151" s="244">
        <v>0</v>
      </c>
      <c r="R151" s="244">
        <f>Q151*H151</f>
        <v>0</v>
      </c>
      <c r="S151" s="244">
        <v>0</v>
      </c>
      <c r="T151" s="245">
        <f>S151*H151</f>
        <v>0</v>
      </c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R151" s="246" t="s">
        <v>209</v>
      </c>
      <c r="AT151" s="246" t="s">
        <v>204</v>
      </c>
      <c r="AU151" s="246" t="s">
        <v>80</v>
      </c>
      <c r="AY151" s="15" t="s">
        <v>203</v>
      </c>
      <c r="BE151" s="247">
        <f>IF(N151="základní",J151,0)</f>
        <v>0</v>
      </c>
      <c r="BF151" s="247">
        <f>IF(N151="snížená",J151,0)</f>
        <v>0</v>
      </c>
      <c r="BG151" s="247">
        <f>IF(N151="zákl. přenesená",J151,0)</f>
        <v>0</v>
      </c>
      <c r="BH151" s="247">
        <f>IF(N151="sníž. přenesená",J151,0)</f>
        <v>0</v>
      </c>
      <c r="BI151" s="247">
        <f>IF(N151="nulová",J151,0)</f>
        <v>0</v>
      </c>
      <c r="BJ151" s="15" t="s">
        <v>80</v>
      </c>
      <c r="BK151" s="247">
        <f>ROUND(I151*H151,2)</f>
        <v>0</v>
      </c>
      <c r="BL151" s="15" t="s">
        <v>209</v>
      </c>
      <c r="BM151" s="246" t="s">
        <v>714</v>
      </c>
    </row>
    <row r="152" s="2" customFormat="1">
      <c r="A152" s="36"/>
      <c r="B152" s="37"/>
      <c r="C152" s="38"/>
      <c r="D152" s="248" t="s">
        <v>211</v>
      </c>
      <c r="E152" s="38"/>
      <c r="F152" s="249" t="s">
        <v>350</v>
      </c>
      <c r="G152" s="38"/>
      <c r="H152" s="38"/>
      <c r="I152" s="152"/>
      <c r="J152" s="38"/>
      <c r="K152" s="38"/>
      <c r="L152" s="42"/>
      <c r="M152" s="250"/>
      <c r="N152" s="251"/>
      <c r="O152" s="89"/>
      <c r="P152" s="89"/>
      <c r="Q152" s="89"/>
      <c r="R152" s="89"/>
      <c r="S152" s="89"/>
      <c r="T152" s="90"/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T152" s="15" t="s">
        <v>211</v>
      </c>
      <c r="AU152" s="15" t="s">
        <v>80</v>
      </c>
    </row>
    <row r="153" s="12" customFormat="1">
      <c r="A153" s="12"/>
      <c r="B153" s="252"/>
      <c r="C153" s="253"/>
      <c r="D153" s="248" t="s">
        <v>213</v>
      </c>
      <c r="E153" s="254" t="s">
        <v>244</v>
      </c>
      <c r="F153" s="255" t="s">
        <v>715</v>
      </c>
      <c r="G153" s="253"/>
      <c r="H153" s="256">
        <v>19.84</v>
      </c>
      <c r="I153" s="257"/>
      <c r="J153" s="253"/>
      <c r="K153" s="253"/>
      <c r="L153" s="258"/>
      <c r="M153" s="259"/>
      <c r="N153" s="260"/>
      <c r="O153" s="260"/>
      <c r="P153" s="260"/>
      <c r="Q153" s="260"/>
      <c r="R153" s="260"/>
      <c r="S153" s="260"/>
      <c r="T153" s="261"/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T153" s="262" t="s">
        <v>213</v>
      </c>
      <c r="AU153" s="262" t="s">
        <v>80</v>
      </c>
      <c r="AV153" s="12" t="s">
        <v>95</v>
      </c>
      <c r="AW153" s="12" t="s">
        <v>29</v>
      </c>
      <c r="AX153" s="12" t="s">
        <v>80</v>
      </c>
      <c r="AY153" s="262" t="s">
        <v>203</v>
      </c>
    </row>
    <row r="154" s="2" customFormat="1" ht="16.5" customHeight="1">
      <c r="A154" s="36"/>
      <c r="B154" s="37"/>
      <c r="C154" s="236" t="s">
        <v>355</v>
      </c>
      <c r="D154" s="236" t="s">
        <v>204</v>
      </c>
      <c r="E154" s="237" t="s">
        <v>360</v>
      </c>
      <c r="F154" s="238" t="s">
        <v>361</v>
      </c>
      <c r="G154" s="239" t="s">
        <v>311</v>
      </c>
      <c r="H154" s="240">
        <v>0.57999999999999996</v>
      </c>
      <c r="I154" s="241"/>
      <c r="J154" s="240">
        <f>ROUND(I154*H154,2)</f>
        <v>0</v>
      </c>
      <c r="K154" s="238" t="s">
        <v>208</v>
      </c>
      <c r="L154" s="42"/>
      <c r="M154" s="242" t="s">
        <v>1</v>
      </c>
      <c r="N154" s="243" t="s">
        <v>37</v>
      </c>
      <c r="O154" s="89"/>
      <c r="P154" s="244">
        <f>O154*H154</f>
        <v>0</v>
      </c>
      <c r="Q154" s="244">
        <v>0</v>
      </c>
      <c r="R154" s="244">
        <f>Q154*H154</f>
        <v>0</v>
      </c>
      <c r="S154" s="244">
        <v>0</v>
      </c>
      <c r="T154" s="245">
        <f>S154*H154</f>
        <v>0</v>
      </c>
      <c r="U154" s="36"/>
      <c r="V154" s="36"/>
      <c r="W154" s="36"/>
      <c r="X154" s="36"/>
      <c r="Y154" s="36"/>
      <c r="Z154" s="36"/>
      <c r="AA154" s="36"/>
      <c r="AB154" s="36"/>
      <c r="AC154" s="36"/>
      <c r="AD154" s="36"/>
      <c r="AE154" s="36"/>
      <c r="AR154" s="246" t="s">
        <v>209</v>
      </c>
      <c r="AT154" s="246" t="s">
        <v>204</v>
      </c>
      <c r="AU154" s="246" t="s">
        <v>80</v>
      </c>
      <c r="AY154" s="15" t="s">
        <v>203</v>
      </c>
      <c r="BE154" s="247">
        <f>IF(N154="základní",J154,0)</f>
        <v>0</v>
      </c>
      <c r="BF154" s="247">
        <f>IF(N154="snížená",J154,0)</f>
        <v>0</v>
      </c>
      <c r="BG154" s="247">
        <f>IF(N154="zákl. přenesená",J154,0)</f>
        <v>0</v>
      </c>
      <c r="BH154" s="247">
        <f>IF(N154="sníž. přenesená",J154,0)</f>
        <v>0</v>
      </c>
      <c r="BI154" s="247">
        <f>IF(N154="nulová",J154,0)</f>
        <v>0</v>
      </c>
      <c r="BJ154" s="15" t="s">
        <v>80</v>
      </c>
      <c r="BK154" s="247">
        <f>ROUND(I154*H154,2)</f>
        <v>0</v>
      </c>
      <c r="BL154" s="15" t="s">
        <v>209</v>
      </c>
      <c r="BM154" s="246" t="s">
        <v>716</v>
      </c>
    </row>
    <row r="155" s="2" customFormat="1">
      <c r="A155" s="36"/>
      <c r="B155" s="37"/>
      <c r="C155" s="38"/>
      <c r="D155" s="248" t="s">
        <v>211</v>
      </c>
      <c r="E155" s="38"/>
      <c r="F155" s="249" t="s">
        <v>363</v>
      </c>
      <c r="G155" s="38"/>
      <c r="H155" s="38"/>
      <c r="I155" s="152"/>
      <c r="J155" s="38"/>
      <c r="K155" s="38"/>
      <c r="L155" s="42"/>
      <c r="M155" s="250"/>
      <c r="N155" s="251"/>
      <c r="O155" s="89"/>
      <c r="P155" s="89"/>
      <c r="Q155" s="89"/>
      <c r="R155" s="89"/>
      <c r="S155" s="89"/>
      <c r="T155" s="90"/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T155" s="15" t="s">
        <v>211</v>
      </c>
      <c r="AU155" s="15" t="s">
        <v>80</v>
      </c>
    </row>
    <row r="156" s="12" customFormat="1">
      <c r="A156" s="12"/>
      <c r="B156" s="252"/>
      <c r="C156" s="253"/>
      <c r="D156" s="248" t="s">
        <v>213</v>
      </c>
      <c r="E156" s="254" t="s">
        <v>333</v>
      </c>
      <c r="F156" s="255" t="s">
        <v>717</v>
      </c>
      <c r="G156" s="253"/>
      <c r="H156" s="256">
        <v>0.57999999999999996</v>
      </c>
      <c r="I156" s="257"/>
      <c r="J156" s="253"/>
      <c r="K156" s="253"/>
      <c r="L156" s="258"/>
      <c r="M156" s="259"/>
      <c r="N156" s="260"/>
      <c r="O156" s="260"/>
      <c r="P156" s="260"/>
      <c r="Q156" s="260"/>
      <c r="R156" s="260"/>
      <c r="S156" s="260"/>
      <c r="T156" s="261"/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T156" s="262" t="s">
        <v>213</v>
      </c>
      <c r="AU156" s="262" t="s">
        <v>80</v>
      </c>
      <c r="AV156" s="12" t="s">
        <v>95</v>
      </c>
      <c r="AW156" s="12" t="s">
        <v>29</v>
      </c>
      <c r="AX156" s="12" t="s">
        <v>80</v>
      </c>
      <c r="AY156" s="262" t="s">
        <v>203</v>
      </c>
    </row>
    <row r="157" s="2" customFormat="1" ht="16.5" customHeight="1">
      <c r="A157" s="36"/>
      <c r="B157" s="37"/>
      <c r="C157" s="236" t="s">
        <v>275</v>
      </c>
      <c r="D157" s="236" t="s">
        <v>204</v>
      </c>
      <c r="E157" s="237" t="s">
        <v>520</v>
      </c>
      <c r="F157" s="238" t="s">
        <v>521</v>
      </c>
      <c r="G157" s="239" t="s">
        <v>311</v>
      </c>
      <c r="H157" s="240">
        <v>27.059999999999999</v>
      </c>
      <c r="I157" s="241"/>
      <c r="J157" s="240">
        <f>ROUND(I157*H157,2)</f>
        <v>0</v>
      </c>
      <c r="K157" s="238" t="s">
        <v>208</v>
      </c>
      <c r="L157" s="42"/>
      <c r="M157" s="242" t="s">
        <v>1</v>
      </c>
      <c r="N157" s="243" t="s">
        <v>37</v>
      </c>
      <c r="O157" s="89"/>
      <c r="P157" s="244">
        <f>O157*H157</f>
        <v>0</v>
      </c>
      <c r="Q157" s="244">
        <v>0</v>
      </c>
      <c r="R157" s="244">
        <f>Q157*H157</f>
        <v>0</v>
      </c>
      <c r="S157" s="244">
        <v>0</v>
      </c>
      <c r="T157" s="245">
        <f>S157*H157</f>
        <v>0</v>
      </c>
      <c r="U157" s="36"/>
      <c r="V157" s="36"/>
      <c r="W157" s="36"/>
      <c r="X157" s="36"/>
      <c r="Y157" s="36"/>
      <c r="Z157" s="36"/>
      <c r="AA157" s="36"/>
      <c r="AB157" s="36"/>
      <c r="AC157" s="36"/>
      <c r="AD157" s="36"/>
      <c r="AE157" s="36"/>
      <c r="AR157" s="246" t="s">
        <v>209</v>
      </c>
      <c r="AT157" s="246" t="s">
        <v>204</v>
      </c>
      <c r="AU157" s="246" t="s">
        <v>80</v>
      </c>
      <c r="AY157" s="15" t="s">
        <v>203</v>
      </c>
      <c r="BE157" s="247">
        <f>IF(N157="základní",J157,0)</f>
        <v>0</v>
      </c>
      <c r="BF157" s="247">
        <f>IF(N157="snížená",J157,0)</f>
        <v>0</v>
      </c>
      <c r="BG157" s="247">
        <f>IF(N157="zákl. přenesená",J157,0)</f>
        <v>0</v>
      </c>
      <c r="BH157" s="247">
        <f>IF(N157="sníž. přenesená",J157,0)</f>
        <v>0</v>
      </c>
      <c r="BI157" s="247">
        <f>IF(N157="nulová",J157,0)</f>
        <v>0</v>
      </c>
      <c r="BJ157" s="15" t="s">
        <v>80</v>
      </c>
      <c r="BK157" s="247">
        <f>ROUND(I157*H157,2)</f>
        <v>0</v>
      </c>
      <c r="BL157" s="15" t="s">
        <v>209</v>
      </c>
      <c r="BM157" s="246" t="s">
        <v>718</v>
      </c>
    </row>
    <row r="158" s="2" customFormat="1">
      <c r="A158" s="36"/>
      <c r="B158" s="37"/>
      <c r="C158" s="38"/>
      <c r="D158" s="248" t="s">
        <v>211</v>
      </c>
      <c r="E158" s="38"/>
      <c r="F158" s="249" t="s">
        <v>523</v>
      </c>
      <c r="G158" s="38"/>
      <c r="H158" s="38"/>
      <c r="I158" s="152"/>
      <c r="J158" s="38"/>
      <c r="K158" s="38"/>
      <c r="L158" s="42"/>
      <c r="M158" s="250"/>
      <c r="N158" s="251"/>
      <c r="O158" s="89"/>
      <c r="P158" s="89"/>
      <c r="Q158" s="89"/>
      <c r="R158" s="89"/>
      <c r="S158" s="89"/>
      <c r="T158" s="90"/>
      <c r="U158" s="36"/>
      <c r="V158" s="36"/>
      <c r="W158" s="36"/>
      <c r="X158" s="36"/>
      <c r="Y158" s="36"/>
      <c r="Z158" s="36"/>
      <c r="AA158" s="36"/>
      <c r="AB158" s="36"/>
      <c r="AC158" s="36"/>
      <c r="AD158" s="36"/>
      <c r="AE158" s="36"/>
      <c r="AT158" s="15" t="s">
        <v>211</v>
      </c>
      <c r="AU158" s="15" t="s">
        <v>80</v>
      </c>
    </row>
    <row r="159" s="12" customFormat="1">
      <c r="A159" s="12"/>
      <c r="B159" s="252"/>
      <c r="C159" s="253"/>
      <c r="D159" s="248" t="s">
        <v>213</v>
      </c>
      <c r="E159" s="254" t="s">
        <v>250</v>
      </c>
      <c r="F159" s="255" t="s">
        <v>719</v>
      </c>
      <c r="G159" s="253"/>
      <c r="H159" s="256">
        <v>27.059999999999999</v>
      </c>
      <c r="I159" s="257"/>
      <c r="J159" s="253"/>
      <c r="K159" s="253"/>
      <c r="L159" s="258"/>
      <c r="M159" s="259"/>
      <c r="N159" s="260"/>
      <c r="O159" s="260"/>
      <c r="P159" s="260"/>
      <c r="Q159" s="260"/>
      <c r="R159" s="260"/>
      <c r="S159" s="260"/>
      <c r="T159" s="261"/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T159" s="262" t="s">
        <v>213</v>
      </c>
      <c r="AU159" s="262" t="s">
        <v>80</v>
      </c>
      <c r="AV159" s="12" t="s">
        <v>95</v>
      </c>
      <c r="AW159" s="12" t="s">
        <v>29</v>
      </c>
      <c r="AX159" s="12" t="s">
        <v>80</v>
      </c>
      <c r="AY159" s="262" t="s">
        <v>203</v>
      </c>
    </row>
    <row r="160" s="2" customFormat="1" ht="16.5" customHeight="1">
      <c r="A160" s="36"/>
      <c r="B160" s="37"/>
      <c r="C160" s="236" t="s">
        <v>366</v>
      </c>
      <c r="D160" s="236" t="s">
        <v>204</v>
      </c>
      <c r="E160" s="237" t="s">
        <v>388</v>
      </c>
      <c r="F160" s="238" t="s">
        <v>389</v>
      </c>
      <c r="G160" s="239" t="s">
        <v>311</v>
      </c>
      <c r="H160" s="240">
        <v>0.57999999999999996</v>
      </c>
      <c r="I160" s="241"/>
      <c r="J160" s="240">
        <f>ROUND(I160*H160,2)</f>
        <v>0</v>
      </c>
      <c r="K160" s="238" t="s">
        <v>208</v>
      </c>
      <c r="L160" s="42"/>
      <c r="M160" s="242" t="s">
        <v>1</v>
      </c>
      <c r="N160" s="243" t="s">
        <v>37</v>
      </c>
      <c r="O160" s="89"/>
      <c r="P160" s="244">
        <f>O160*H160</f>
        <v>0</v>
      </c>
      <c r="Q160" s="244">
        <v>0</v>
      </c>
      <c r="R160" s="244">
        <f>Q160*H160</f>
        <v>0</v>
      </c>
      <c r="S160" s="244">
        <v>0</v>
      </c>
      <c r="T160" s="245">
        <f>S160*H160</f>
        <v>0</v>
      </c>
      <c r="U160" s="36"/>
      <c r="V160" s="36"/>
      <c r="W160" s="36"/>
      <c r="X160" s="36"/>
      <c r="Y160" s="36"/>
      <c r="Z160" s="36"/>
      <c r="AA160" s="36"/>
      <c r="AB160" s="36"/>
      <c r="AC160" s="36"/>
      <c r="AD160" s="36"/>
      <c r="AE160" s="36"/>
      <c r="AR160" s="246" t="s">
        <v>209</v>
      </c>
      <c r="AT160" s="246" t="s">
        <v>204</v>
      </c>
      <c r="AU160" s="246" t="s">
        <v>80</v>
      </c>
      <c r="AY160" s="15" t="s">
        <v>203</v>
      </c>
      <c r="BE160" s="247">
        <f>IF(N160="základní",J160,0)</f>
        <v>0</v>
      </c>
      <c r="BF160" s="247">
        <f>IF(N160="snížená",J160,0)</f>
        <v>0</v>
      </c>
      <c r="BG160" s="247">
        <f>IF(N160="zákl. přenesená",J160,0)</f>
        <v>0</v>
      </c>
      <c r="BH160" s="247">
        <f>IF(N160="sníž. přenesená",J160,0)</f>
        <v>0</v>
      </c>
      <c r="BI160" s="247">
        <f>IF(N160="nulová",J160,0)</f>
        <v>0</v>
      </c>
      <c r="BJ160" s="15" t="s">
        <v>80</v>
      </c>
      <c r="BK160" s="247">
        <f>ROUND(I160*H160,2)</f>
        <v>0</v>
      </c>
      <c r="BL160" s="15" t="s">
        <v>209</v>
      </c>
      <c r="BM160" s="246" t="s">
        <v>720</v>
      </c>
    </row>
    <row r="161" s="2" customFormat="1">
      <c r="A161" s="36"/>
      <c r="B161" s="37"/>
      <c r="C161" s="38"/>
      <c r="D161" s="248" t="s">
        <v>211</v>
      </c>
      <c r="E161" s="38"/>
      <c r="F161" s="249" t="s">
        <v>391</v>
      </c>
      <c r="G161" s="38"/>
      <c r="H161" s="38"/>
      <c r="I161" s="152"/>
      <c r="J161" s="38"/>
      <c r="K161" s="38"/>
      <c r="L161" s="42"/>
      <c r="M161" s="250"/>
      <c r="N161" s="251"/>
      <c r="O161" s="89"/>
      <c r="P161" s="89"/>
      <c r="Q161" s="89"/>
      <c r="R161" s="89"/>
      <c r="S161" s="89"/>
      <c r="T161" s="90"/>
      <c r="U161" s="36"/>
      <c r="V161" s="36"/>
      <c r="W161" s="36"/>
      <c r="X161" s="36"/>
      <c r="Y161" s="36"/>
      <c r="Z161" s="36"/>
      <c r="AA161" s="36"/>
      <c r="AB161" s="36"/>
      <c r="AC161" s="36"/>
      <c r="AD161" s="36"/>
      <c r="AE161" s="36"/>
      <c r="AT161" s="15" t="s">
        <v>211</v>
      </c>
      <c r="AU161" s="15" t="s">
        <v>80</v>
      </c>
    </row>
    <row r="162" s="12" customFormat="1">
      <c r="A162" s="12"/>
      <c r="B162" s="252"/>
      <c r="C162" s="253"/>
      <c r="D162" s="248" t="s">
        <v>213</v>
      </c>
      <c r="E162" s="254" t="s">
        <v>328</v>
      </c>
      <c r="F162" s="255" t="s">
        <v>717</v>
      </c>
      <c r="G162" s="253"/>
      <c r="H162" s="256">
        <v>0.57999999999999996</v>
      </c>
      <c r="I162" s="257"/>
      <c r="J162" s="253"/>
      <c r="K162" s="253"/>
      <c r="L162" s="258"/>
      <c r="M162" s="259"/>
      <c r="N162" s="260"/>
      <c r="O162" s="260"/>
      <c r="P162" s="260"/>
      <c r="Q162" s="260"/>
      <c r="R162" s="260"/>
      <c r="S162" s="260"/>
      <c r="T162" s="261"/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T162" s="262" t="s">
        <v>213</v>
      </c>
      <c r="AU162" s="262" t="s">
        <v>80</v>
      </c>
      <c r="AV162" s="12" t="s">
        <v>95</v>
      </c>
      <c r="AW162" s="12" t="s">
        <v>29</v>
      </c>
      <c r="AX162" s="12" t="s">
        <v>80</v>
      </c>
      <c r="AY162" s="262" t="s">
        <v>203</v>
      </c>
    </row>
    <row r="163" s="2" customFormat="1" ht="16.5" customHeight="1">
      <c r="A163" s="36"/>
      <c r="B163" s="37"/>
      <c r="C163" s="236" t="s">
        <v>371</v>
      </c>
      <c r="D163" s="236" t="s">
        <v>204</v>
      </c>
      <c r="E163" s="237" t="s">
        <v>394</v>
      </c>
      <c r="F163" s="238" t="s">
        <v>395</v>
      </c>
      <c r="G163" s="239" t="s">
        <v>311</v>
      </c>
      <c r="H163" s="240">
        <v>23.48</v>
      </c>
      <c r="I163" s="241"/>
      <c r="J163" s="240">
        <f>ROUND(I163*H163,2)</f>
        <v>0</v>
      </c>
      <c r="K163" s="238" t="s">
        <v>208</v>
      </c>
      <c r="L163" s="42"/>
      <c r="M163" s="242" t="s">
        <v>1</v>
      </c>
      <c r="N163" s="243" t="s">
        <v>37</v>
      </c>
      <c r="O163" s="89"/>
      <c r="P163" s="244">
        <f>O163*H163</f>
        <v>0</v>
      </c>
      <c r="Q163" s="244">
        <v>0</v>
      </c>
      <c r="R163" s="244">
        <f>Q163*H163</f>
        <v>0</v>
      </c>
      <c r="S163" s="244">
        <v>0</v>
      </c>
      <c r="T163" s="245">
        <f>S163*H163</f>
        <v>0</v>
      </c>
      <c r="U163" s="36"/>
      <c r="V163" s="36"/>
      <c r="W163" s="36"/>
      <c r="X163" s="36"/>
      <c r="Y163" s="36"/>
      <c r="Z163" s="36"/>
      <c r="AA163" s="36"/>
      <c r="AB163" s="36"/>
      <c r="AC163" s="36"/>
      <c r="AD163" s="36"/>
      <c r="AE163" s="36"/>
      <c r="AR163" s="246" t="s">
        <v>209</v>
      </c>
      <c r="AT163" s="246" t="s">
        <v>204</v>
      </c>
      <c r="AU163" s="246" t="s">
        <v>80</v>
      </c>
      <c r="AY163" s="15" t="s">
        <v>203</v>
      </c>
      <c r="BE163" s="247">
        <f>IF(N163="základní",J163,0)</f>
        <v>0</v>
      </c>
      <c r="BF163" s="247">
        <f>IF(N163="snížená",J163,0)</f>
        <v>0</v>
      </c>
      <c r="BG163" s="247">
        <f>IF(N163="zákl. přenesená",J163,0)</f>
        <v>0</v>
      </c>
      <c r="BH163" s="247">
        <f>IF(N163="sníž. přenesená",J163,0)</f>
        <v>0</v>
      </c>
      <c r="BI163" s="247">
        <f>IF(N163="nulová",J163,0)</f>
        <v>0</v>
      </c>
      <c r="BJ163" s="15" t="s">
        <v>80</v>
      </c>
      <c r="BK163" s="247">
        <f>ROUND(I163*H163,2)</f>
        <v>0</v>
      </c>
      <c r="BL163" s="15" t="s">
        <v>209</v>
      </c>
      <c r="BM163" s="246" t="s">
        <v>721</v>
      </c>
    </row>
    <row r="164" s="2" customFormat="1">
      <c r="A164" s="36"/>
      <c r="B164" s="37"/>
      <c r="C164" s="38"/>
      <c r="D164" s="248" t="s">
        <v>211</v>
      </c>
      <c r="E164" s="38"/>
      <c r="F164" s="249" t="s">
        <v>397</v>
      </c>
      <c r="G164" s="38"/>
      <c r="H164" s="38"/>
      <c r="I164" s="152"/>
      <c r="J164" s="38"/>
      <c r="K164" s="38"/>
      <c r="L164" s="42"/>
      <c r="M164" s="250"/>
      <c r="N164" s="251"/>
      <c r="O164" s="89"/>
      <c r="P164" s="89"/>
      <c r="Q164" s="89"/>
      <c r="R164" s="89"/>
      <c r="S164" s="89"/>
      <c r="T164" s="90"/>
      <c r="U164" s="36"/>
      <c r="V164" s="36"/>
      <c r="W164" s="36"/>
      <c r="X164" s="36"/>
      <c r="Y164" s="36"/>
      <c r="Z164" s="36"/>
      <c r="AA164" s="36"/>
      <c r="AB164" s="36"/>
      <c r="AC164" s="36"/>
      <c r="AD164" s="36"/>
      <c r="AE164" s="36"/>
      <c r="AT164" s="15" t="s">
        <v>211</v>
      </c>
      <c r="AU164" s="15" t="s">
        <v>80</v>
      </c>
    </row>
    <row r="165" s="12" customFormat="1">
      <c r="A165" s="12"/>
      <c r="B165" s="252"/>
      <c r="C165" s="253"/>
      <c r="D165" s="248" t="s">
        <v>213</v>
      </c>
      <c r="E165" s="254" t="s">
        <v>403</v>
      </c>
      <c r="F165" s="255" t="s">
        <v>722</v>
      </c>
      <c r="G165" s="253"/>
      <c r="H165" s="256">
        <v>23.48</v>
      </c>
      <c r="I165" s="257"/>
      <c r="J165" s="253"/>
      <c r="K165" s="253"/>
      <c r="L165" s="258"/>
      <c r="M165" s="259"/>
      <c r="N165" s="260"/>
      <c r="O165" s="260"/>
      <c r="P165" s="260"/>
      <c r="Q165" s="260"/>
      <c r="R165" s="260"/>
      <c r="S165" s="260"/>
      <c r="T165" s="261"/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T165" s="262" t="s">
        <v>213</v>
      </c>
      <c r="AU165" s="262" t="s">
        <v>80</v>
      </c>
      <c r="AV165" s="12" t="s">
        <v>95</v>
      </c>
      <c r="AW165" s="12" t="s">
        <v>29</v>
      </c>
      <c r="AX165" s="12" t="s">
        <v>80</v>
      </c>
      <c r="AY165" s="262" t="s">
        <v>203</v>
      </c>
    </row>
    <row r="166" s="2" customFormat="1" ht="16.5" customHeight="1">
      <c r="A166" s="36"/>
      <c r="B166" s="37"/>
      <c r="C166" s="236" t="s">
        <v>377</v>
      </c>
      <c r="D166" s="236" t="s">
        <v>204</v>
      </c>
      <c r="E166" s="237" t="s">
        <v>399</v>
      </c>
      <c r="F166" s="238" t="s">
        <v>400</v>
      </c>
      <c r="G166" s="239" t="s">
        <v>311</v>
      </c>
      <c r="H166" s="240">
        <v>0.57999999999999996</v>
      </c>
      <c r="I166" s="241"/>
      <c r="J166" s="240">
        <f>ROUND(I166*H166,2)</f>
        <v>0</v>
      </c>
      <c r="K166" s="238" t="s">
        <v>208</v>
      </c>
      <c r="L166" s="42"/>
      <c r="M166" s="242" t="s">
        <v>1</v>
      </c>
      <c r="N166" s="243" t="s">
        <v>37</v>
      </c>
      <c r="O166" s="89"/>
      <c r="P166" s="244">
        <f>O166*H166</f>
        <v>0</v>
      </c>
      <c r="Q166" s="244">
        <v>0</v>
      </c>
      <c r="R166" s="244">
        <f>Q166*H166</f>
        <v>0</v>
      </c>
      <c r="S166" s="244">
        <v>0</v>
      </c>
      <c r="T166" s="245">
        <f>S166*H166</f>
        <v>0</v>
      </c>
      <c r="U166" s="36"/>
      <c r="V166" s="36"/>
      <c r="W166" s="36"/>
      <c r="X166" s="36"/>
      <c r="Y166" s="36"/>
      <c r="Z166" s="36"/>
      <c r="AA166" s="36"/>
      <c r="AB166" s="36"/>
      <c r="AC166" s="36"/>
      <c r="AD166" s="36"/>
      <c r="AE166" s="36"/>
      <c r="AR166" s="246" t="s">
        <v>209</v>
      </c>
      <c r="AT166" s="246" t="s">
        <v>204</v>
      </c>
      <c r="AU166" s="246" t="s">
        <v>80</v>
      </c>
      <c r="AY166" s="15" t="s">
        <v>203</v>
      </c>
      <c r="BE166" s="247">
        <f>IF(N166="základní",J166,0)</f>
        <v>0</v>
      </c>
      <c r="BF166" s="247">
        <f>IF(N166="snížená",J166,0)</f>
        <v>0</v>
      </c>
      <c r="BG166" s="247">
        <f>IF(N166="zákl. přenesená",J166,0)</f>
        <v>0</v>
      </c>
      <c r="BH166" s="247">
        <f>IF(N166="sníž. přenesená",J166,0)</f>
        <v>0</v>
      </c>
      <c r="BI166" s="247">
        <f>IF(N166="nulová",J166,0)</f>
        <v>0</v>
      </c>
      <c r="BJ166" s="15" t="s">
        <v>80</v>
      </c>
      <c r="BK166" s="247">
        <f>ROUND(I166*H166,2)</f>
        <v>0</v>
      </c>
      <c r="BL166" s="15" t="s">
        <v>209</v>
      </c>
      <c r="BM166" s="246" t="s">
        <v>723</v>
      </c>
    </row>
    <row r="167" s="2" customFormat="1">
      <c r="A167" s="36"/>
      <c r="B167" s="37"/>
      <c r="C167" s="38"/>
      <c r="D167" s="248" t="s">
        <v>211</v>
      </c>
      <c r="E167" s="38"/>
      <c r="F167" s="249" t="s">
        <v>402</v>
      </c>
      <c r="G167" s="38"/>
      <c r="H167" s="38"/>
      <c r="I167" s="152"/>
      <c r="J167" s="38"/>
      <c r="K167" s="38"/>
      <c r="L167" s="42"/>
      <c r="M167" s="250"/>
      <c r="N167" s="251"/>
      <c r="O167" s="89"/>
      <c r="P167" s="89"/>
      <c r="Q167" s="89"/>
      <c r="R167" s="89"/>
      <c r="S167" s="89"/>
      <c r="T167" s="90"/>
      <c r="U167" s="36"/>
      <c r="V167" s="36"/>
      <c r="W167" s="36"/>
      <c r="X167" s="36"/>
      <c r="Y167" s="36"/>
      <c r="Z167" s="36"/>
      <c r="AA167" s="36"/>
      <c r="AB167" s="36"/>
      <c r="AC167" s="36"/>
      <c r="AD167" s="36"/>
      <c r="AE167" s="36"/>
      <c r="AT167" s="15" t="s">
        <v>211</v>
      </c>
      <c r="AU167" s="15" t="s">
        <v>80</v>
      </c>
    </row>
    <row r="168" s="12" customFormat="1">
      <c r="A168" s="12"/>
      <c r="B168" s="252"/>
      <c r="C168" s="253"/>
      <c r="D168" s="248" t="s">
        <v>213</v>
      </c>
      <c r="E168" s="254" t="s">
        <v>220</v>
      </c>
      <c r="F168" s="255" t="s">
        <v>724</v>
      </c>
      <c r="G168" s="253"/>
      <c r="H168" s="256">
        <v>0.57999999999999996</v>
      </c>
      <c r="I168" s="257"/>
      <c r="J168" s="253"/>
      <c r="K168" s="253"/>
      <c r="L168" s="258"/>
      <c r="M168" s="259"/>
      <c r="N168" s="260"/>
      <c r="O168" s="260"/>
      <c r="P168" s="260"/>
      <c r="Q168" s="260"/>
      <c r="R168" s="260"/>
      <c r="S168" s="260"/>
      <c r="T168" s="261"/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T168" s="262" t="s">
        <v>213</v>
      </c>
      <c r="AU168" s="262" t="s">
        <v>80</v>
      </c>
      <c r="AV168" s="12" t="s">
        <v>95</v>
      </c>
      <c r="AW168" s="12" t="s">
        <v>29</v>
      </c>
      <c r="AX168" s="12" t="s">
        <v>80</v>
      </c>
      <c r="AY168" s="262" t="s">
        <v>203</v>
      </c>
    </row>
    <row r="169" s="2" customFormat="1" ht="16.5" customHeight="1">
      <c r="A169" s="36"/>
      <c r="B169" s="37"/>
      <c r="C169" s="236" t="s">
        <v>387</v>
      </c>
      <c r="D169" s="236" t="s">
        <v>204</v>
      </c>
      <c r="E169" s="237" t="s">
        <v>530</v>
      </c>
      <c r="F169" s="238" t="s">
        <v>531</v>
      </c>
      <c r="G169" s="239" t="s">
        <v>311</v>
      </c>
      <c r="H169" s="240">
        <v>13.380000000000001</v>
      </c>
      <c r="I169" s="241"/>
      <c r="J169" s="240">
        <f>ROUND(I169*H169,2)</f>
        <v>0</v>
      </c>
      <c r="K169" s="238" t="s">
        <v>208</v>
      </c>
      <c r="L169" s="42"/>
      <c r="M169" s="242" t="s">
        <v>1</v>
      </c>
      <c r="N169" s="243" t="s">
        <v>37</v>
      </c>
      <c r="O169" s="89"/>
      <c r="P169" s="244">
        <f>O169*H169</f>
        <v>0</v>
      </c>
      <c r="Q169" s="244">
        <v>0</v>
      </c>
      <c r="R169" s="244">
        <f>Q169*H169</f>
        <v>0</v>
      </c>
      <c r="S169" s="244">
        <v>0</v>
      </c>
      <c r="T169" s="245">
        <f>S169*H169</f>
        <v>0</v>
      </c>
      <c r="U169" s="36"/>
      <c r="V169" s="36"/>
      <c r="W169" s="36"/>
      <c r="X169" s="36"/>
      <c r="Y169" s="36"/>
      <c r="Z169" s="36"/>
      <c r="AA169" s="36"/>
      <c r="AB169" s="36"/>
      <c r="AC169" s="36"/>
      <c r="AD169" s="36"/>
      <c r="AE169" s="36"/>
      <c r="AR169" s="246" t="s">
        <v>209</v>
      </c>
      <c r="AT169" s="246" t="s">
        <v>204</v>
      </c>
      <c r="AU169" s="246" t="s">
        <v>80</v>
      </c>
      <c r="AY169" s="15" t="s">
        <v>203</v>
      </c>
      <c r="BE169" s="247">
        <f>IF(N169="základní",J169,0)</f>
        <v>0</v>
      </c>
      <c r="BF169" s="247">
        <f>IF(N169="snížená",J169,0)</f>
        <v>0</v>
      </c>
      <c r="BG169" s="247">
        <f>IF(N169="zákl. přenesená",J169,0)</f>
        <v>0</v>
      </c>
      <c r="BH169" s="247">
        <f>IF(N169="sníž. přenesená",J169,0)</f>
        <v>0</v>
      </c>
      <c r="BI169" s="247">
        <f>IF(N169="nulová",J169,0)</f>
        <v>0</v>
      </c>
      <c r="BJ169" s="15" t="s">
        <v>80</v>
      </c>
      <c r="BK169" s="247">
        <f>ROUND(I169*H169,2)</f>
        <v>0</v>
      </c>
      <c r="BL169" s="15" t="s">
        <v>209</v>
      </c>
      <c r="BM169" s="246" t="s">
        <v>725</v>
      </c>
    </row>
    <row r="170" s="2" customFormat="1">
      <c r="A170" s="36"/>
      <c r="B170" s="37"/>
      <c r="C170" s="38"/>
      <c r="D170" s="248" t="s">
        <v>211</v>
      </c>
      <c r="E170" s="38"/>
      <c r="F170" s="249" t="s">
        <v>533</v>
      </c>
      <c r="G170" s="38"/>
      <c r="H170" s="38"/>
      <c r="I170" s="152"/>
      <c r="J170" s="38"/>
      <c r="K170" s="38"/>
      <c r="L170" s="42"/>
      <c r="M170" s="250"/>
      <c r="N170" s="251"/>
      <c r="O170" s="89"/>
      <c r="P170" s="89"/>
      <c r="Q170" s="89"/>
      <c r="R170" s="89"/>
      <c r="S170" s="89"/>
      <c r="T170" s="90"/>
      <c r="U170" s="36"/>
      <c r="V170" s="36"/>
      <c r="W170" s="36"/>
      <c r="X170" s="36"/>
      <c r="Y170" s="36"/>
      <c r="Z170" s="36"/>
      <c r="AA170" s="36"/>
      <c r="AB170" s="36"/>
      <c r="AC170" s="36"/>
      <c r="AD170" s="36"/>
      <c r="AE170" s="36"/>
      <c r="AT170" s="15" t="s">
        <v>211</v>
      </c>
      <c r="AU170" s="15" t="s">
        <v>80</v>
      </c>
    </row>
    <row r="171" s="12" customFormat="1">
      <c r="A171" s="12"/>
      <c r="B171" s="252"/>
      <c r="C171" s="253"/>
      <c r="D171" s="248" t="s">
        <v>213</v>
      </c>
      <c r="E171" s="254" t="s">
        <v>214</v>
      </c>
      <c r="F171" s="255" t="s">
        <v>726</v>
      </c>
      <c r="G171" s="253"/>
      <c r="H171" s="256">
        <v>13.380000000000001</v>
      </c>
      <c r="I171" s="257"/>
      <c r="J171" s="253"/>
      <c r="K171" s="253"/>
      <c r="L171" s="258"/>
      <c r="M171" s="259"/>
      <c r="N171" s="260"/>
      <c r="O171" s="260"/>
      <c r="P171" s="260"/>
      <c r="Q171" s="260"/>
      <c r="R171" s="260"/>
      <c r="S171" s="260"/>
      <c r="T171" s="261"/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T171" s="262" t="s">
        <v>213</v>
      </c>
      <c r="AU171" s="262" t="s">
        <v>80</v>
      </c>
      <c r="AV171" s="12" t="s">
        <v>95</v>
      </c>
      <c r="AW171" s="12" t="s">
        <v>29</v>
      </c>
      <c r="AX171" s="12" t="s">
        <v>80</v>
      </c>
      <c r="AY171" s="262" t="s">
        <v>203</v>
      </c>
    </row>
    <row r="172" s="2" customFormat="1" ht="16.5" customHeight="1">
      <c r="A172" s="36"/>
      <c r="B172" s="37"/>
      <c r="C172" s="236" t="s">
        <v>393</v>
      </c>
      <c r="D172" s="236" t="s">
        <v>204</v>
      </c>
      <c r="E172" s="237" t="s">
        <v>535</v>
      </c>
      <c r="F172" s="238" t="s">
        <v>536</v>
      </c>
      <c r="G172" s="239" t="s">
        <v>311</v>
      </c>
      <c r="H172" s="240">
        <v>6.9900000000000002</v>
      </c>
      <c r="I172" s="241"/>
      <c r="J172" s="240">
        <f>ROUND(I172*H172,2)</f>
        <v>0</v>
      </c>
      <c r="K172" s="238" t="s">
        <v>208</v>
      </c>
      <c r="L172" s="42"/>
      <c r="M172" s="242" t="s">
        <v>1</v>
      </c>
      <c r="N172" s="243" t="s">
        <v>37</v>
      </c>
      <c r="O172" s="89"/>
      <c r="P172" s="244">
        <f>O172*H172</f>
        <v>0</v>
      </c>
      <c r="Q172" s="244">
        <v>0</v>
      </c>
      <c r="R172" s="244">
        <f>Q172*H172</f>
        <v>0</v>
      </c>
      <c r="S172" s="244">
        <v>0</v>
      </c>
      <c r="T172" s="245">
        <f>S172*H172</f>
        <v>0</v>
      </c>
      <c r="U172" s="36"/>
      <c r="V172" s="36"/>
      <c r="W172" s="36"/>
      <c r="X172" s="36"/>
      <c r="Y172" s="36"/>
      <c r="Z172" s="36"/>
      <c r="AA172" s="36"/>
      <c r="AB172" s="36"/>
      <c r="AC172" s="36"/>
      <c r="AD172" s="36"/>
      <c r="AE172" s="36"/>
      <c r="AR172" s="246" t="s">
        <v>209</v>
      </c>
      <c r="AT172" s="246" t="s">
        <v>204</v>
      </c>
      <c r="AU172" s="246" t="s">
        <v>80</v>
      </c>
      <c r="AY172" s="15" t="s">
        <v>203</v>
      </c>
      <c r="BE172" s="247">
        <f>IF(N172="základní",J172,0)</f>
        <v>0</v>
      </c>
      <c r="BF172" s="247">
        <f>IF(N172="snížená",J172,0)</f>
        <v>0</v>
      </c>
      <c r="BG172" s="247">
        <f>IF(N172="zákl. přenesená",J172,0)</f>
        <v>0</v>
      </c>
      <c r="BH172" s="247">
        <f>IF(N172="sníž. přenesená",J172,0)</f>
        <v>0</v>
      </c>
      <c r="BI172" s="247">
        <f>IF(N172="nulová",J172,0)</f>
        <v>0</v>
      </c>
      <c r="BJ172" s="15" t="s">
        <v>80</v>
      </c>
      <c r="BK172" s="247">
        <f>ROUND(I172*H172,2)</f>
        <v>0</v>
      </c>
      <c r="BL172" s="15" t="s">
        <v>209</v>
      </c>
      <c r="BM172" s="246" t="s">
        <v>727</v>
      </c>
    </row>
    <row r="173" s="2" customFormat="1">
      <c r="A173" s="36"/>
      <c r="B173" s="37"/>
      <c r="C173" s="38"/>
      <c r="D173" s="248" t="s">
        <v>211</v>
      </c>
      <c r="E173" s="38"/>
      <c r="F173" s="249" t="s">
        <v>538</v>
      </c>
      <c r="G173" s="38"/>
      <c r="H173" s="38"/>
      <c r="I173" s="152"/>
      <c r="J173" s="38"/>
      <c r="K173" s="38"/>
      <c r="L173" s="42"/>
      <c r="M173" s="250"/>
      <c r="N173" s="251"/>
      <c r="O173" s="89"/>
      <c r="P173" s="89"/>
      <c r="Q173" s="89"/>
      <c r="R173" s="89"/>
      <c r="S173" s="89"/>
      <c r="T173" s="90"/>
      <c r="U173" s="36"/>
      <c r="V173" s="36"/>
      <c r="W173" s="36"/>
      <c r="X173" s="36"/>
      <c r="Y173" s="36"/>
      <c r="Z173" s="36"/>
      <c r="AA173" s="36"/>
      <c r="AB173" s="36"/>
      <c r="AC173" s="36"/>
      <c r="AD173" s="36"/>
      <c r="AE173" s="36"/>
      <c r="AT173" s="15" t="s">
        <v>211</v>
      </c>
      <c r="AU173" s="15" t="s">
        <v>80</v>
      </c>
    </row>
    <row r="174" s="12" customFormat="1">
      <c r="A174" s="12"/>
      <c r="B174" s="252"/>
      <c r="C174" s="253"/>
      <c r="D174" s="248" t="s">
        <v>213</v>
      </c>
      <c r="E174" s="254" t="s">
        <v>345</v>
      </c>
      <c r="F174" s="255" t="s">
        <v>728</v>
      </c>
      <c r="G174" s="253"/>
      <c r="H174" s="256">
        <v>6.9900000000000002</v>
      </c>
      <c r="I174" s="257"/>
      <c r="J174" s="253"/>
      <c r="K174" s="253"/>
      <c r="L174" s="258"/>
      <c r="M174" s="259"/>
      <c r="N174" s="260"/>
      <c r="O174" s="260"/>
      <c r="P174" s="260"/>
      <c r="Q174" s="260"/>
      <c r="R174" s="260"/>
      <c r="S174" s="260"/>
      <c r="T174" s="261"/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T174" s="262" t="s">
        <v>213</v>
      </c>
      <c r="AU174" s="262" t="s">
        <v>80</v>
      </c>
      <c r="AV174" s="12" t="s">
        <v>95</v>
      </c>
      <c r="AW174" s="12" t="s">
        <v>29</v>
      </c>
      <c r="AX174" s="12" t="s">
        <v>80</v>
      </c>
      <c r="AY174" s="262" t="s">
        <v>203</v>
      </c>
    </row>
    <row r="175" s="2" customFormat="1" ht="16.5" customHeight="1">
      <c r="A175" s="36"/>
      <c r="B175" s="37"/>
      <c r="C175" s="236" t="s">
        <v>8</v>
      </c>
      <c r="D175" s="236" t="s">
        <v>204</v>
      </c>
      <c r="E175" s="237" t="s">
        <v>406</v>
      </c>
      <c r="F175" s="238" t="s">
        <v>407</v>
      </c>
      <c r="G175" s="239" t="s">
        <v>267</v>
      </c>
      <c r="H175" s="240">
        <v>224.65000000000001</v>
      </c>
      <c r="I175" s="241"/>
      <c r="J175" s="240">
        <f>ROUND(I175*H175,2)</f>
        <v>0</v>
      </c>
      <c r="K175" s="238" t="s">
        <v>208</v>
      </c>
      <c r="L175" s="42"/>
      <c r="M175" s="242" t="s">
        <v>1</v>
      </c>
      <c r="N175" s="243" t="s">
        <v>37</v>
      </c>
      <c r="O175" s="89"/>
      <c r="P175" s="244">
        <f>O175*H175</f>
        <v>0</v>
      </c>
      <c r="Q175" s="244">
        <v>0</v>
      </c>
      <c r="R175" s="244">
        <f>Q175*H175</f>
        <v>0</v>
      </c>
      <c r="S175" s="244">
        <v>0</v>
      </c>
      <c r="T175" s="245">
        <f>S175*H175</f>
        <v>0</v>
      </c>
      <c r="U175" s="36"/>
      <c r="V175" s="36"/>
      <c r="W175" s="36"/>
      <c r="X175" s="36"/>
      <c r="Y175" s="36"/>
      <c r="Z175" s="36"/>
      <c r="AA175" s="36"/>
      <c r="AB175" s="36"/>
      <c r="AC175" s="36"/>
      <c r="AD175" s="36"/>
      <c r="AE175" s="36"/>
      <c r="AR175" s="246" t="s">
        <v>209</v>
      </c>
      <c r="AT175" s="246" t="s">
        <v>204</v>
      </c>
      <c r="AU175" s="246" t="s">
        <v>80</v>
      </c>
      <c r="AY175" s="15" t="s">
        <v>203</v>
      </c>
      <c r="BE175" s="247">
        <f>IF(N175="základní",J175,0)</f>
        <v>0</v>
      </c>
      <c r="BF175" s="247">
        <f>IF(N175="snížená",J175,0)</f>
        <v>0</v>
      </c>
      <c r="BG175" s="247">
        <f>IF(N175="zákl. přenesená",J175,0)</f>
        <v>0</v>
      </c>
      <c r="BH175" s="247">
        <f>IF(N175="sníž. přenesená",J175,0)</f>
        <v>0</v>
      </c>
      <c r="BI175" s="247">
        <f>IF(N175="nulová",J175,0)</f>
        <v>0</v>
      </c>
      <c r="BJ175" s="15" t="s">
        <v>80</v>
      </c>
      <c r="BK175" s="247">
        <f>ROUND(I175*H175,2)</f>
        <v>0</v>
      </c>
      <c r="BL175" s="15" t="s">
        <v>209</v>
      </c>
      <c r="BM175" s="246" t="s">
        <v>729</v>
      </c>
    </row>
    <row r="176" s="2" customFormat="1">
      <c r="A176" s="36"/>
      <c r="B176" s="37"/>
      <c r="C176" s="38"/>
      <c r="D176" s="248" t="s">
        <v>211</v>
      </c>
      <c r="E176" s="38"/>
      <c r="F176" s="249" t="s">
        <v>409</v>
      </c>
      <c r="G176" s="38"/>
      <c r="H176" s="38"/>
      <c r="I176" s="152"/>
      <c r="J176" s="38"/>
      <c r="K176" s="38"/>
      <c r="L176" s="42"/>
      <c r="M176" s="250"/>
      <c r="N176" s="251"/>
      <c r="O176" s="89"/>
      <c r="P176" s="89"/>
      <c r="Q176" s="89"/>
      <c r="R176" s="89"/>
      <c r="S176" s="89"/>
      <c r="T176" s="90"/>
      <c r="U176" s="36"/>
      <c r="V176" s="36"/>
      <c r="W176" s="36"/>
      <c r="X176" s="36"/>
      <c r="Y176" s="36"/>
      <c r="Z176" s="36"/>
      <c r="AA176" s="36"/>
      <c r="AB176" s="36"/>
      <c r="AC176" s="36"/>
      <c r="AD176" s="36"/>
      <c r="AE176" s="36"/>
      <c r="AT176" s="15" t="s">
        <v>211</v>
      </c>
      <c r="AU176" s="15" t="s">
        <v>80</v>
      </c>
    </row>
    <row r="177" s="12" customFormat="1">
      <c r="A177" s="12"/>
      <c r="B177" s="252"/>
      <c r="C177" s="253"/>
      <c r="D177" s="248" t="s">
        <v>213</v>
      </c>
      <c r="E177" s="254" t="s">
        <v>237</v>
      </c>
      <c r="F177" s="255" t="s">
        <v>730</v>
      </c>
      <c r="G177" s="253"/>
      <c r="H177" s="256">
        <v>224.65000000000001</v>
      </c>
      <c r="I177" s="257"/>
      <c r="J177" s="253"/>
      <c r="K177" s="253"/>
      <c r="L177" s="258"/>
      <c r="M177" s="259"/>
      <c r="N177" s="260"/>
      <c r="O177" s="260"/>
      <c r="P177" s="260"/>
      <c r="Q177" s="260"/>
      <c r="R177" s="260"/>
      <c r="S177" s="260"/>
      <c r="T177" s="261"/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T177" s="262" t="s">
        <v>213</v>
      </c>
      <c r="AU177" s="262" t="s">
        <v>80</v>
      </c>
      <c r="AV177" s="12" t="s">
        <v>95</v>
      </c>
      <c r="AW177" s="12" t="s">
        <v>29</v>
      </c>
      <c r="AX177" s="12" t="s">
        <v>80</v>
      </c>
      <c r="AY177" s="262" t="s">
        <v>203</v>
      </c>
    </row>
    <row r="178" s="11" customFormat="1" ht="25.92" customHeight="1">
      <c r="A178" s="11"/>
      <c r="B178" s="222"/>
      <c r="C178" s="223"/>
      <c r="D178" s="224" t="s">
        <v>71</v>
      </c>
      <c r="E178" s="225" t="s">
        <v>209</v>
      </c>
      <c r="F178" s="225" t="s">
        <v>542</v>
      </c>
      <c r="G178" s="223"/>
      <c r="H178" s="223"/>
      <c r="I178" s="226"/>
      <c r="J178" s="227">
        <f>BK178</f>
        <v>0</v>
      </c>
      <c r="K178" s="223"/>
      <c r="L178" s="228"/>
      <c r="M178" s="229"/>
      <c r="N178" s="230"/>
      <c r="O178" s="230"/>
      <c r="P178" s="231">
        <f>SUM(P179:P187)</f>
        <v>0</v>
      </c>
      <c r="Q178" s="230"/>
      <c r="R178" s="231">
        <f>SUM(R179:R187)</f>
        <v>0</v>
      </c>
      <c r="S178" s="230"/>
      <c r="T178" s="232">
        <f>SUM(T179:T187)</f>
        <v>0</v>
      </c>
      <c r="U178" s="11"/>
      <c r="V178" s="11"/>
      <c r="W178" s="11"/>
      <c r="X178" s="11"/>
      <c r="Y178" s="11"/>
      <c r="Z178" s="11"/>
      <c r="AA178" s="11"/>
      <c r="AB178" s="11"/>
      <c r="AC178" s="11"/>
      <c r="AD178" s="11"/>
      <c r="AE178" s="11"/>
      <c r="AR178" s="233" t="s">
        <v>80</v>
      </c>
      <c r="AT178" s="234" t="s">
        <v>71</v>
      </c>
      <c r="AU178" s="234" t="s">
        <v>72</v>
      </c>
      <c r="AY178" s="233" t="s">
        <v>203</v>
      </c>
      <c r="BK178" s="235">
        <f>SUM(BK179:BK187)</f>
        <v>0</v>
      </c>
    </row>
    <row r="179" s="2" customFormat="1" ht="16.5" customHeight="1">
      <c r="A179" s="36"/>
      <c r="B179" s="37"/>
      <c r="C179" s="236" t="s">
        <v>405</v>
      </c>
      <c r="D179" s="236" t="s">
        <v>204</v>
      </c>
      <c r="E179" s="237" t="s">
        <v>543</v>
      </c>
      <c r="F179" s="238" t="s">
        <v>544</v>
      </c>
      <c r="G179" s="239" t="s">
        <v>311</v>
      </c>
      <c r="H179" s="240">
        <v>6.9000000000000004</v>
      </c>
      <c r="I179" s="241"/>
      <c r="J179" s="240">
        <f>ROUND(I179*H179,2)</f>
        <v>0</v>
      </c>
      <c r="K179" s="238" t="s">
        <v>208</v>
      </c>
      <c r="L179" s="42"/>
      <c r="M179" s="242" t="s">
        <v>1</v>
      </c>
      <c r="N179" s="243" t="s">
        <v>37</v>
      </c>
      <c r="O179" s="89"/>
      <c r="P179" s="244">
        <f>O179*H179</f>
        <v>0</v>
      </c>
      <c r="Q179" s="244">
        <v>0</v>
      </c>
      <c r="R179" s="244">
        <f>Q179*H179</f>
        <v>0</v>
      </c>
      <c r="S179" s="244">
        <v>0</v>
      </c>
      <c r="T179" s="245">
        <f>S179*H179</f>
        <v>0</v>
      </c>
      <c r="U179" s="36"/>
      <c r="V179" s="36"/>
      <c r="W179" s="36"/>
      <c r="X179" s="36"/>
      <c r="Y179" s="36"/>
      <c r="Z179" s="36"/>
      <c r="AA179" s="36"/>
      <c r="AB179" s="36"/>
      <c r="AC179" s="36"/>
      <c r="AD179" s="36"/>
      <c r="AE179" s="36"/>
      <c r="AR179" s="246" t="s">
        <v>209</v>
      </c>
      <c r="AT179" s="246" t="s">
        <v>204</v>
      </c>
      <c r="AU179" s="246" t="s">
        <v>80</v>
      </c>
      <c r="AY179" s="15" t="s">
        <v>203</v>
      </c>
      <c r="BE179" s="247">
        <f>IF(N179="základní",J179,0)</f>
        <v>0</v>
      </c>
      <c r="BF179" s="247">
        <f>IF(N179="snížená",J179,0)</f>
        <v>0</v>
      </c>
      <c r="BG179" s="247">
        <f>IF(N179="zákl. přenesená",J179,0)</f>
        <v>0</v>
      </c>
      <c r="BH179" s="247">
        <f>IF(N179="sníž. přenesená",J179,0)</f>
        <v>0</v>
      </c>
      <c r="BI179" s="247">
        <f>IF(N179="nulová",J179,0)</f>
        <v>0</v>
      </c>
      <c r="BJ179" s="15" t="s">
        <v>80</v>
      </c>
      <c r="BK179" s="247">
        <f>ROUND(I179*H179,2)</f>
        <v>0</v>
      </c>
      <c r="BL179" s="15" t="s">
        <v>209</v>
      </c>
      <c r="BM179" s="246" t="s">
        <v>731</v>
      </c>
    </row>
    <row r="180" s="2" customFormat="1">
      <c r="A180" s="36"/>
      <c r="B180" s="37"/>
      <c r="C180" s="38"/>
      <c r="D180" s="248" t="s">
        <v>211</v>
      </c>
      <c r="E180" s="38"/>
      <c r="F180" s="249" t="s">
        <v>546</v>
      </c>
      <c r="G180" s="38"/>
      <c r="H180" s="38"/>
      <c r="I180" s="152"/>
      <c r="J180" s="38"/>
      <c r="K180" s="38"/>
      <c r="L180" s="42"/>
      <c r="M180" s="250"/>
      <c r="N180" s="251"/>
      <c r="O180" s="89"/>
      <c r="P180" s="89"/>
      <c r="Q180" s="89"/>
      <c r="R180" s="89"/>
      <c r="S180" s="89"/>
      <c r="T180" s="90"/>
      <c r="U180" s="36"/>
      <c r="V180" s="36"/>
      <c r="W180" s="36"/>
      <c r="X180" s="36"/>
      <c r="Y180" s="36"/>
      <c r="Z180" s="36"/>
      <c r="AA180" s="36"/>
      <c r="AB180" s="36"/>
      <c r="AC180" s="36"/>
      <c r="AD180" s="36"/>
      <c r="AE180" s="36"/>
      <c r="AT180" s="15" t="s">
        <v>211</v>
      </c>
      <c r="AU180" s="15" t="s">
        <v>80</v>
      </c>
    </row>
    <row r="181" s="12" customFormat="1">
      <c r="A181" s="12"/>
      <c r="B181" s="252"/>
      <c r="C181" s="253"/>
      <c r="D181" s="248" t="s">
        <v>213</v>
      </c>
      <c r="E181" s="254" t="s">
        <v>430</v>
      </c>
      <c r="F181" s="255" t="s">
        <v>732</v>
      </c>
      <c r="G181" s="253"/>
      <c r="H181" s="256">
        <v>6.9000000000000004</v>
      </c>
      <c r="I181" s="257"/>
      <c r="J181" s="253"/>
      <c r="K181" s="253"/>
      <c r="L181" s="258"/>
      <c r="M181" s="259"/>
      <c r="N181" s="260"/>
      <c r="O181" s="260"/>
      <c r="P181" s="260"/>
      <c r="Q181" s="260"/>
      <c r="R181" s="260"/>
      <c r="S181" s="260"/>
      <c r="T181" s="261"/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T181" s="262" t="s">
        <v>213</v>
      </c>
      <c r="AU181" s="262" t="s">
        <v>80</v>
      </c>
      <c r="AV181" s="12" t="s">
        <v>95</v>
      </c>
      <c r="AW181" s="12" t="s">
        <v>29</v>
      </c>
      <c r="AX181" s="12" t="s">
        <v>80</v>
      </c>
      <c r="AY181" s="262" t="s">
        <v>203</v>
      </c>
    </row>
    <row r="182" s="2" customFormat="1" ht="16.5" customHeight="1">
      <c r="A182" s="36"/>
      <c r="B182" s="37"/>
      <c r="C182" s="236" t="s">
        <v>412</v>
      </c>
      <c r="D182" s="236" t="s">
        <v>204</v>
      </c>
      <c r="E182" s="237" t="s">
        <v>548</v>
      </c>
      <c r="F182" s="238" t="s">
        <v>549</v>
      </c>
      <c r="G182" s="239" t="s">
        <v>311</v>
      </c>
      <c r="H182" s="240">
        <v>9.1999999999999993</v>
      </c>
      <c r="I182" s="241"/>
      <c r="J182" s="240">
        <f>ROUND(I182*H182,2)</f>
        <v>0</v>
      </c>
      <c r="K182" s="238" t="s">
        <v>208</v>
      </c>
      <c r="L182" s="42"/>
      <c r="M182" s="242" t="s">
        <v>1</v>
      </c>
      <c r="N182" s="243" t="s">
        <v>37</v>
      </c>
      <c r="O182" s="89"/>
      <c r="P182" s="244">
        <f>O182*H182</f>
        <v>0</v>
      </c>
      <c r="Q182" s="244">
        <v>0</v>
      </c>
      <c r="R182" s="244">
        <f>Q182*H182</f>
        <v>0</v>
      </c>
      <c r="S182" s="244">
        <v>0</v>
      </c>
      <c r="T182" s="245">
        <f>S182*H182</f>
        <v>0</v>
      </c>
      <c r="U182" s="36"/>
      <c r="V182" s="36"/>
      <c r="W182" s="36"/>
      <c r="X182" s="36"/>
      <c r="Y182" s="36"/>
      <c r="Z182" s="36"/>
      <c r="AA182" s="36"/>
      <c r="AB182" s="36"/>
      <c r="AC182" s="36"/>
      <c r="AD182" s="36"/>
      <c r="AE182" s="36"/>
      <c r="AR182" s="246" t="s">
        <v>209</v>
      </c>
      <c r="AT182" s="246" t="s">
        <v>204</v>
      </c>
      <c r="AU182" s="246" t="s">
        <v>80</v>
      </c>
      <c r="AY182" s="15" t="s">
        <v>203</v>
      </c>
      <c r="BE182" s="247">
        <f>IF(N182="základní",J182,0)</f>
        <v>0</v>
      </c>
      <c r="BF182" s="247">
        <f>IF(N182="snížená",J182,0)</f>
        <v>0</v>
      </c>
      <c r="BG182" s="247">
        <f>IF(N182="zákl. přenesená",J182,0)</f>
        <v>0</v>
      </c>
      <c r="BH182" s="247">
        <f>IF(N182="sníž. přenesená",J182,0)</f>
        <v>0</v>
      </c>
      <c r="BI182" s="247">
        <f>IF(N182="nulová",J182,0)</f>
        <v>0</v>
      </c>
      <c r="BJ182" s="15" t="s">
        <v>80</v>
      </c>
      <c r="BK182" s="247">
        <f>ROUND(I182*H182,2)</f>
        <v>0</v>
      </c>
      <c r="BL182" s="15" t="s">
        <v>209</v>
      </c>
      <c r="BM182" s="246" t="s">
        <v>733</v>
      </c>
    </row>
    <row r="183" s="2" customFormat="1">
      <c r="A183" s="36"/>
      <c r="B183" s="37"/>
      <c r="C183" s="38"/>
      <c r="D183" s="248" t="s">
        <v>211</v>
      </c>
      <c r="E183" s="38"/>
      <c r="F183" s="249" t="s">
        <v>551</v>
      </c>
      <c r="G183" s="38"/>
      <c r="H183" s="38"/>
      <c r="I183" s="152"/>
      <c r="J183" s="38"/>
      <c r="K183" s="38"/>
      <c r="L183" s="42"/>
      <c r="M183" s="250"/>
      <c r="N183" s="251"/>
      <c r="O183" s="89"/>
      <c r="P183" s="89"/>
      <c r="Q183" s="89"/>
      <c r="R183" s="89"/>
      <c r="S183" s="89"/>
      <c r="T183" s="90"/>
      <c r="U183" s="36"/>
      <c r="V183" s="36"/>
      <c r="W183" s="36"/>
      <c r="X183" s="36"/>
      <c r="Y183" s="36"/>
      <c r="Z183" s="36"/>
      <c r="AA183" s="36"/>
      <c r="AB183" s="36"/>
      <c r="AC183" s="36"/>
      <c r="AD183" s="36"/>
      <c r="AE183" s="36"/>
      <c r="AT183" s="15" t="s">
        <v>211</v>
      </c>
      <c r="AU183" s="15" t="s">
        <v>80</v>
      </c>
    </row>
    <row r="184" s="12" customFormat="1">
      <c r="A184" s="12"/>
      <c r="B184" s="252"/>
      <c r="C184" s="253"/>
      <c r="D184" s="248" t="s">
        <v>213</v>
      </c>
      <c r="E184" s="254" t="s">
        <v>467</v>
      </c>
      <c r="F184" s="255" t="s">
        <v>734</v>
      </c>
      <c r="G184" s="253"/>
      <c r="H184" s="256">
        <v>9.1999999999999993</v>
      </c>
      <c r="I184" s="257"/>
      <c r="J184" s="253"/>
      <c r="K184" s="253"/>
      <c r="L184" s="258"/>
      <c r="M184" s="259"/>
      <c r="N184" s="260"/>
      <c r="O184" s="260"/>
      <c r="P184" s="260"/>
      <c r="Q184" s="260"/>
      <c r="R184" s="260"/>
      <c r="S184" s="260"/>
      <c r="T184" s="261"/>
      <c r="U184" s="12"/>
      <c r="V184" s="12"/>
      <c r="W184" s="12"/>
      <c r="X184" s="12"/>
      <c r="Y184" s="12"/>
      <c r="Z184" s="12"/>
      <c r="AA184" s="12"/>
      <c r="AB184" s="12"/>
      <c r="AC184" s="12"/>
      <c r="AD184" s="12"/>
      <c r="AE184" s="12"/>
      <c r="AT184" s="262" t="s">
        <v>213</v>
      </c>
      <c r="AU184" s="262" t="s">
        <v>80</v>
      </c>
      <c r="AV184" s="12" t="s">
        <v>95</v>
      </c>
      <c r="AW184" s="12" t="s">
        <v>29</v>
      </c>
      <c r="AX184" s="12" t="s">
        <v>80</v>
      </c>
      <c r="AY184" s="262" t="s">
        <v>203</v>
      </c>
    </row>
    <row r="185" s="2" customFormat="1" ht="16.5" customHeight="1">
      <c r="A185" s="36"/>
      <c r="B185" s="37"/>
      <c r="C185" s="236" t="s">
        <v>419</v>
      </c>
      <c r="D185" s="236" t="s">
        <v>204</v>
      </c>
      <c r="E185" s="237" t="s">
        <v>553</v>
      </c>
      <c r="F185" s="238" t="s">
        <v>554</v>
      </c>
      <c r="G185" s="239" t="s">
        <v>311</v>
      </c>
      <c r="H185" s="240">
        <v>0.96999999999999997</v>
      </c>
      <c r="I185" s="241"/>
      <c r="J185" s="240">
        <f>ROUND(I185*H185,2)</f>
        <v>0</v>
      </c>
      <c r="K185" s="238" t="s">
        <v>208</v>
      </c>
      <c r="L185" s="42"/>
      <c r="M185" s="242" t="s">
        <v>1</v>
      </c>
      <c r="N185" s="243" t="s">
        <v>37</v>
      </c>
      <c r="O185" s="89"/>
      <c r="P185" s="244">
        <f>O185*H185</f>
        <v>0</v>
      </c>
      <c r="Q185" s="244">
        <v>0</v>
      </c>
      <c r="R185" s="244">
        <f>Q185*H185</f>
        <v>0</v>
      </c>
      <c r="S185" s="244">
        <v>0</v>
      </c>
      <c r="T185" s="245">
        <f>S185*H185</f>
        <v>0</v>
      </c>
      <c r="U185" s="36"/>
      <c r="V185" s="36"/>
      <c r="W185" s="36"/>
      <c r="X185" s="36"/>
      <c r="Y185" s="36"/>
      <c r="Z185" s="36"/>
      <c r="AA185" s="36"/>
      <c r="AB185" s="36"/>
      <c r="AC185" s="36"/>
      <c r="AD185" s="36"/>
      <c r="AE185" s="36"/>
      <c r="AR185" s="246" t="s">
        <v>209</v>
      </c>
      <c r="AT185" s="246" t="s">
        <v>204</v>
      </c>
      <c r="AU185" s="246" t="s">
        <v>80</v>
      </c>
      <c r="AY185" s="15" t="s">
        <v>203</v>
      </c>
      <c r="BE185" s="247">
        <f>IF(N185="základní",J185,0)</f>
        <v>0</v>
      </c>
      <c r="BF185" s="247">
        <f>IF(N185="snížená",J185,0)</f>
        <v>0</v>
      </c>
      <c r="BG185" s="247">
        <f>IF(N185="zákl. přenesená",J185,0)</f>
        <v>0</v>
      </c>
      <c r="BH185" s="247">
        <f>IF(N185="sníž. přenesená",J185,0)</f>
        <v>0</v>
      </c>
      <c r="BI185" s="247">
        <f>IF(N185="nulová",J185,0)</f>
        <v>0</v>
      </c>
      <c r="BJ185" s="15" t="s">
        <v>80</v>
      </c>
      <c r="BK185" s="247">
        <f>ROUND(I185*H185,2)</f>
        <v>0</v>
      </c>
      <c r="BL185" s="15" t="s">
        <v>209</v>
      </c>
      <c r="BM185" s="246" t="s">
        <v>735</v>
      </c>
    </row>
    <row r="186" s="2" customFormat="1">
      <c r="A186" s="36"/>
      <c r="B186" s="37"/>
      <c r="C186" s="38"/>
      <c r="D186" s="248" t="s">
        <v>211</v>
      </c>
      <c r="E186" s="38"/>
      <c r="F186" s="249" t="s">
        <v>556</v>
      </c>
      <c r="G186" s="38"/>
      <c r="H186" s="38"/>
      <c r="I186" s="152"/>
      <c r="J186" s="38"/>
      <c r="K186" s="38"/>
      <c r="L186" s="42"/>
      <c r="M186" s="250"/>
      <c r="N186" s="251"/>
      <c r="O186" s="89"/>
      <c r="P186" s="89"/>
      <c r="Q186" s="89"/>
      <c r="R186" s="89"/>
      <c r="S186" s="89"/>
      <c r="T186" s="90"/>
      <c r="U186" s="36"/>
      <c r="V186" s="36"/>
      <c r="W186" s="36"/>
      <c r="X186" s="36"/>
      <c r="Y186" s="36"/>
      <c r="Z186" s="36"/>
      <c r="AA186" s="36"/>
      <c r="AB186" s="36"/>
      <c r="AC186" s="36"/>
      <c r="AD186" s="36"/>
      <c r="AE186" s="36"/>
      <c r="AT186" s="15" t="s">
        <v>211</v>
      </c>
      <c r="AU186" s="15" t="s">
        <v>80</v>
      </c>
    </row>
    <row r="187" s="12" customFormat="1">
      <c r="A187" s="12"/>
      <c r="B187" s="252"/>
      <c r="C187" s="253"/>
      <c r="D187" s="248" t="s">
        <v>213</v>
      </c>
      <c r="E187" s="254" t="s">
        <v>417</v>
      </c>
      <c r="F187" s="255" t="s">
        <v>736</v>
      </c>
      <c r="G187" s="253"/>
      <c r="H187" s="256">
        <v>0.96999999999999997</v>
      </c>
      <c r="I187" s="257"/>
      <c r="J187" s="253"/>
      <c r="K187" s="253"/>
      <c r="L187" s="258"/>
      <c r="M187" s="259"/>
      <c r="N187" s="260"/>
      <c r="O187" s="260"/>
      <c r="P187" s="260"/>
      <c r="Q187" s="260"/>
      <c r="R187" s="260"/>
      <c r="S187" s="260"/>
      <c r="T187" s="261"/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T187" s="262" t="s">
        <v>213</v>
      </c>
      <c r="AU187" s="262" t="s">
        <v>80</v>
      </c>
      <c r="AV187" s="12" t="s">
        <v>95</v>
      </c>
      <c r="AW187" s="12" t="s">
        <v>29</v>
      </c>
      <c r="AX187" s="12" t="s">
        <v>80</v>
      </c>
      <c r="AY187" s="262" t="s">
        <v>203</v>
      </c>
    </row>
    <row r="188" s="11" customFormat="1" ht="25.92" customHeight="1">
      <c r="A188" s="11"/>
      <c r="B188" s="222"/>
      <c r="C188" s="223"/>
      <c r="D188" s="224" t="s">
        <v>71</v>
      </c>
      <c r="E188" s="225" t="s">
        <v>233</v>
      </c>
      <c r="F188" s="225" t="s">
        <v>411</v>
      </c>
      <c r="G188" s="223"/>
      <c r="H188" s="223"/>
      <c r="I188" s="226"/>
      <c r="J188" s="227">
        <f>BK188</f>
        <v>0</v>
      </c>
      <c r="K188" s="223"/>
      <c r="L188" s="228"/>
      <c r="M188" s="229"/>
      <c r="N188" s="230"/>
      <c r="O188" s="230"/>
      <c r="P188" s="231">
        <f>SUM(P189:P208)</f>
        <v>0</v>
      </c>
      <c r="Q188" s="230"/>
      <c r="R188" s="231">
        <f>SUM(R189:R208)</f>
        <v>0</v>
      </c>
      <c r="S188" s="230"/>
      <c r="T188" s="232">
        <f>SUM(T189:T208)</f>
        <v>0</v>
      </c>
      <c r="U188" s="11"/>
      <c r="V188" s="11"/>
      <c r="W188" s="11"/>
      <c r="X188" s="11"/>
      <c r="Y188" s="11"/>
      <c r="Z188" s="11"/>
      <c r="AA188" s="11"/>
      <c r="AB188" s="11"/>
      <c r="AC188" s="11"/>
      <c r="AD188" s="11"/>
      <c r="AE188" s="11"/>
      <c r="AR188" s="233" t="s">
        <v>80</v>
      </c>
      <c r="AT188" s="234" t="s">
        <v>71</v>
      </c>
      <c r="AU188" s="234" t="s">
        <v>72</v>
      </c>
      <c r="AY188" s="233" t="s">
        <v>203</v>
      </c>
      <c r="BK188" s="235">
        <f>SUM(BK189:BK208)</f>
        <v>0</v>
      </c>
    </row>
    <row r="189" s="2" customFormat="1" ht="16.5" customHeight="1">
      <c r="A189" s="36"/>
      <c r="B189" s="37"/>
      <c r="C189" s="236" t="s">
        <v>425</v>
      </c>
      <c r="D189" s="236" t="s">
        <v>204</v>
      </c>
      <c r="E189" s="237" t="s">
        <v>558</v>
      </c>
      <c r="F189" s="238" t="s">
        <v>559</v>
      </c>
      <c r="G189" s="239" t="s">
        <v>267</v>
      </c>
      <c r="H189" s="240">
        <v>224.65000000000001</v>
      </c>
      <c r="I189" s="241"/>
      <c r="J189" s="240">
        <f>ROUND(I189*H189,2)</f>
        <v>0</v>
      </c>
      <c r="K189" s="238" t="s">
        <v>208</v>
      </c>
      <c r="L189" s="42"/>
      <c r="M189" s="242" t="s">
        <v>1</v>
      </c>
      <c r="N189" s="243" t="s">
        <v>37</v>
      </c>
      <c r="O189" s="89"/>
      <c r="P189" s="244">
        <f>O189*H189</f>
        <v>0</v>
      </c>
      <c r="Q189" s="244">
        <v>0</v>
      </c>
      <c r="R189" s="244">
        <f>Q189*H189</f>
        <v>0</v>
      </c>
      <c r="S189" s="244">
        <v>0</v>
      </c>
      <c r="T189" s="245">
        <f>S189*H189</f>
        <v>0</v>
      </c>
      <c r="U189" s="36"/>
      <c r="V189" s="36"/>
      <c r="W189" s="36"/>
      <c r="X189" s="36"/>
      <c r="Y189" s="36"/>
      <c r="Z189" s="36"/>
      <c r="AA189" s="36"/>
      <c r="AB189" s="36"/>
      <c r="AC189" s="36"/>
      <c r="AD189" s="36"/>
      <c r="AE189" s="36"/>
      <c r="AR189" s="246" t="s">
        <v>209</v>
      </c>
      <c r="AT189" s="246" t="s">
        <v>204</v>
      </c>
      <c r="AU189" s="246" t="s">
        <v>80</v>
      </c>
      <c r="AY189" s="15" t="s">
        <v>203</v>
      </c>
      <c r="BE189" s="247">
        <f>IF(N189="základní",J189,0)</f>
        <v>0</v>
      </c>
      <c r="BF189" s="247">
        <f>IF(N189="snížená",J189,0)</f>
        <v>0</v>
      </c>
      <c r="BG189" s="247">
        <f>IF(N189="zákl. přenesená",J189,0)</f>
        <v>0</v>
      </c>
      <c r="BH189" s="247">
        <f>IF(N189="sníž. přenesená",J189,0)</f>
        <v>0</v>
      </c>
      <c r="BI189" s="247">
        <f>IF(N189="nulová",J189,0)</f>
        <v>0</v>
      </c>
      <c r="BJ189" s="15" t="s">
        <v>80</v>
      </c>
      <c r="BK189" s="247">
        <f>ROUND(I189*H189,2)</f>
        <v>0</v>
      </c>
      <c r="BL189" s="15" t="s">
        <v>209</v>
      </c>
      <c r="BM189" s="246" t="s">
        <v>737</v>
      </c>
    </row>
    <row r="190" s="2" customFormat="1">
      <c r="A190" s="36"/>
      <c r="B190" s="37"/>
      <c r="C190" s="38"/>
      <c r="D190" s="248" t="s">
        <v>211</v>
      </c>
      <c r="E190" s="38"/>
      <c r="F190" s="249" t="s">
        <v>561</v>
      </c>
      <c r="G190" s="38"/>
      <c r="H190" s="38"/>
      <c r="I190" s="152"/>
      <c r="J190" s="38"/>
      <c r="K190" s="38"/>
      <c r="L190" s="42"/>
      <c r="M190" s="250"/>
      <c r="N190" s="251"/>
      <c r="O190" s="89"/>
      <c r="P190" s="89"/>
      <c r="Q190" s="89"/>
      <c r="R190" s="89"/>
      <c r="S190" s="89"/>
      <c r="T190" s="90"/>
      <c r="U190" s="36"/>
      <c r="V190" s="36"/>
      <c r="W190" s="36"/>
      <c r="X190" s="36"/>
      <c r="Y190" s="36"/>
      <c r="Z190" s="36"/>
      <c r="AA190" s="36"/>
      <c r="AB190" s="36"/>
      <c r="AC190" s="36"/>
      <c r="AD190" s="36"/>
      <c r="AE190" s="36"/>
      <c r="AT190" s="15" t="s">
        <v>211</v>
      </c>
      <c r="AU190" s="15" t="s">
        <v>80</v>
      </c>
    </row>
    <row r="191" s="12" customFormat="1">
      <c r="A191" s="12"/>
      <c r="B191" s="252"/>
      <c r="C191" s="253"/>
      <c r="D191" s="248" t="s">
        <v>213</v>
      </c>
      <c r="E191" s="254" t="s">
        <v>437</v>
      </c>
      <c r="F191" s="255" t="s">
        <v>738</v>
      </c>
      <c r="G191" s="253"/>
      <c r="H191" s="256">
        <v>224.65000000000001</v>
      </c>
      <c r="I191" s="257"/>
      <c r="J191" s="253"/>
      <c r="K191" s="253"/>
      <c r="L191" s="258"/>
      <c r="M191" s="259"/>
      <c r="N191" s="260"/>
      <c r="O191" s="260"/>
      <c r="P191" s="260"/>
      <c r="Q191" s="260"/>
      <c r="R191" s="260"/>
      <c r="S191" s="260"/>
      <c r="T191" s="261"/>
      <c r="U191" s="12"/>
      <c r="V191" s="12"/>
      <c r="W191" s="12"/>
      <c r="X191" s="12"/>
      <c r="Y191" s="12"/>
      <c r="Z191" s="12"/>
      <c r="AA191" s="12"/>
      <c r="AB191" s="12"/>
      <c r="AC191" s="12"/>
      <c r="AD191" s="12"/>
      <c r="AE191" s="12"/>
      <c r="AT191" s="262" t="s">
        <v>213</v>
      </c>
      <c r="AU191" s="262" t="s">
        <v>80</v>
      </c>
      <c r="AV191" s="12" t="s">
        <v>95</v>
      </c>
      <c r="AW191" s="12" t="s">
        <v>29</v>
      </c>
      <c r="AX191" s="12" t="s">
        <v>80</v>
      </c>
      <c r="AY191" s="262" t="s">
        <v>203</v>
      </c>
    </row>
    <row r="192" s="2" customFormat="1" ht="16.5" customHeight="1">
      <c r="A192" s="36"/>
      <c r="B192" s="37"/>
      <c r="C192" s="236" t="s">
        <v>432</v>
      </c>
      <c r="D192" s="236" t="s">
        <v>204</v>
      </c>
      <c r="E192" s="237" t="s">
        <v>563</v>
      </c>
      <c r="F192" s="238" t="s">
        <v>564</v>
      </c>
      <c r="G192" s="239" t="s">
        <v>267</v>
      </c>
      <c r="H192" s="240">
        <v>214.44</v>
      </c>
      <c r="I192" s="241"/>
      <c r="J192" s="240">
        <f>ROUND(I192*H192,2)</f>
        <v>0</v>
      </c>
      <c r="K192" s="238" t="s">
        <v>208</v>
      </c>
      <c r="L192" s="42"/>
      <c r="M192" s="242" t="s">
        <v>1</v>
      </c>
      <c r="N192" s="243" t="s">
        <v>37</v>
      </c>
      <c r="O192" s="89"/>
      <c r="P192" s="244">
        <f>O192*H192</f>
        <v>0</v>
      </c>
      <c r="Q192" s="244">
        <v>0</v>
      </c>
      <c r="R192" s="244">
        <f>Q192*H192</f>
        <v>0</v>
      </c>
      <c r="S192" s="244">
        <v>0</v>
      </c>
      <c r="T192" s="245">
        <f>S192*H192</f>
        <v>0</v>
      </c>
      <c r="U192" s="36"/>
      <c r="V192" s="36"/>
      <c r="W192" s="36"/>
      <c r="X192" s="36"/>
      <c r="Y192" s="36"/>
      <c r="Z192" s="36"/>
      <c r="AA192" s="36"/>
      <c r="AB192" s="36"/>
      <c r="AC192" s="36"/>
      <c r="AD192" s="36"/>
      <c r="AE192" s="36"/>
      <c r="AR192" s="246" t="s">
        <v>209</v>
      </c>
      <c r="AT192" s="246" t="s">
        <v>204</v>
      </c>
      <c r="AU192" s="246" t="s">
        <v>80</v>
      </c>
      <c r="AY192" s="15" t="s">
        <v>203</v>
      </c>
      <c r="BE192" s="247">
        <f>IF(N192="základní",J192,0)</f>
        <v>0</v>
      </c>
      <c r="BF192" s="247">
        <f>IF(N192="snížená",J192,0)</f>
        <v>0</v>
      </c>
      <c r="BG192" s="247">
        <f>IF(N192="zákl. přenesená",J192,0)</f>
        <v>0</v>
      </c>
      <c r="BH192" s="247">
        <f>IF(N192="sníž. přenesená",J192,0)</f>
        <v>0</v>
      </c>
      <c r="BI192" s="247">
        <f>IF(N192="nulová",J192,0)</f>
        <v>0</v>
      </c>
      <c r="BJ192" s="15" t="s">
        <v>80</v>
      </c>
      <c r="BK192" s="247">
        <f>ROUND(I192*H192,2)</f>
        <v>0</v>
      </c>
      <c r="BL192" s="15" t="s">
        <v>209</v>
      </c>
      <c r="BM192" s="246" t="s">
        <v>739</v>
      </c>
    </row>
    <row r="193" s="2" customFormat="1">
      <c r="A193" s="36"/>
      <c r="B193" s="37"/>
      <c r="C193" s="38"/>
      <c r="D193" s="248" t="s">
        <v>211</v>
      </c>
      <c r="E193" s="38"/>
      <c r="F193" s="249" t="s">
        <v>429</v>
      </c>
      <c r="G193" s="38"/>
      <c r="H193" s="38"/>
      <c r="I193" s="152"/>
      <c r="J193" s="38"/>
      <c r="K193" s="38"/>
      <c r="L193" s="42"/>
      <c r="M193" s="250"/>
      <c r="N193" s="251"/>
      <c r="O193" s="89"/>
      <c r="P193" s="89"/>
      <c r="Q193" s="89"/>
      <c r="R193" s="89"/>
      <c r="S193" s="89"/>
      <c r="T193" s="90"/>
      <c r="U193" s="36"/>
      <c r="V193" s="36"/>
      <c r="W193" s="36"/>
      <c r="X193" s="36"/>
      <c r="Y193" s="36"/>
      <c r="Z193" s="36"/>
      <c r="AA193" s="36"/>
      <c r="AB193" s="36"/>
      <c r="AC193" s="36"/>
      <c r="AD193" s="36"/>
      <c r="AE193" s="36"/>
      <c r="AT193" s="15" t="s">
        <v>211</v>
      </c>
      <c r="AU193" s="15" t="s">
        <v>80</v>
      </c>
    </row>
    <row r="194" s="12" customFormat="1">
      <c r="A194" s="12"/>
      <c r="B194" s="252"/>
      <c r="C194" s="253"/>
      <c r="D194" s="248" t="s">
        <v>213</v>
      </c>
      <c r="E194" s="254" t="s">
        <v>455</v>
      </c>
      <c r="F194" s="255" t="s">
        <v>740</v>
      </c>
      <c r="G194" s="253"/>
      <c r="H194" s="256">
        <v>214.44</v>
      </c>
      <c r="I194" s="257"/>
      <c r="J194" s="253"/>
      <c r="K194" s="253"/>
      <c r="L194" s="258"/>
      <c r="M194" s="259"/>
      <c r="N194" s="260"/>
      <c r="O194" s="260"/>
      <c r="P194" s="260"/>
      <c r="Q194" s="260"/>
      <c r="R194" s="260"/>
      <c r="S194" s="260"/>
      <c r="T194" s="261"/>
      <c r="U194" s="12"/>
      <c r="V194" s="12"/>
      <c r="W194" s="12"/>
      <c r="X194" s="12"/>
      <c r="Y194" s="12"/>
      <c r="Z194" s="12"/>
      <c r="AA194" s="12"/>
      <c r="AB194" s="12"/>
      <c r="AC194" s="12"/>
      <c r="AD194" s="12"/>
      <c r="AE194" s="12"/>
      <c r="AT194" s="262" t="s">
        <v>213</v>
      </c>
      <c r="AU194" s="262" t="s">
        <v>80</v>
      </c>
      <c r="AV194" s="12" t="s">
        <v>95</v>
      </c>
      <c r="AW194" s="12" t="s">
        <v>29</v>
      </c>
      <c r="AX194" s="12" t="s">
        <v>80</v>
      </c>
      <c r="AY194" s="262" t="s">
        <v>203</v>
      </c>
    </row>
    <row r="195" s="2" customFormat="1" ht="16.5" customHeight="1">
      <c r="A195" s="36"/>
      <c r="B195" s="37"/>
      <c r="C195" s="236" t="s">
        <v>7</v>
      </c>
      <c r="D195" s="236" t="s">
        <v>204</v>
      </c>
      <c r="E195" s="237" t="s">
        <v>567</v>
      </c>
      <c r="F195" s="238" t="s">
        <v>568</v>
      </c>
      <c r="G195" s="239" t="s">
        <v>267</v>
      </c>
      <c r="H195" s="240">
        <v>214.44</v>
      </c>
      <c r="I195" s="241"/>
      <c r="J195" s="240">
        <f>ROUND(I195*H195,2)</f>
        <v>0</v>
      </c>
      <c r="K195" s="238" t="s">
        <v>208</v>
      </c>
      <c r="L195" s="42"/>
      <c r="M195" s="242" t="s">
        <v>1</v>
      </c>
      <c r="N195" s="243" t="s">
        <v>37</v>
      </c>
      <c r="O195" s="89"/>
      <c r="P195" s="244">
        <f>O195*H195</f>
        <v>0</v>
      </c>
      <c r="Q195" s="244">
        <v>0</v>
      </c>
      <c r="R195" s="244">
        <f>Q195*H195</f>
        <v>0</v>
      </c>
      <c r="S195" s="244">
        <v>0</v>
      </c>
      <c r="T195" s="245">
        <f>S195*H195</f>
        <v>0</v>
      </c>
      <c r="U195" s="36"/>
      <c r="V195" s="36"/>
      <c r="W195" s="36"/>
      <c r="X195" s="36"/>
      <c r="Y195" s="36"/>
      <c r="Z195" s="36"/>
      <c r="AA195" s="36"/>
      <c r="AB195" s="36"/>
      <c r="AC195" s="36"/>
      <c r="AD195" s="36"/>
      <c r="AE195" s="36"/>
      <c r="AR195" s="246" t="s">
        <v>209</v>
      </c>
      <c r="AT195" s="246" t="s">
        <v>204</v>
      </c>
      <c r="AU195" s="246" t="s">
        <v>80</v>
      </c>
      <c r="AY195" s="15" t="s">
        <v>203</v>
      </c>
      <c r="BE195" s="247">
        <f>IF(N195="základní",J195,0)</f>
        <v>0</v>
      </c>
      <c r="BF195" s="247">
        <f>IF(N195="snížená",J195,0)</f>
        <v>0</v>
      </c>
      <c r="BG195" s="247">
        <f>IF(N195="zákl. přenesená",J195,0)</f>
        <v>0</v>
      </c>
      <c r="BH195" s="247">
        <f>IF(N195="sníž. přenesená",J195,0)</f>
        <v>0</v>
      </c>
      <c r="BI195" s="247">
        <f>IF(N195="nulová",J195,0)</f>
        <v>0</v>
      </c>
      <c r="BJ195" s="15" t="s">
        <v>80</v>
      </c>
      <c r="BK195" s="247">
        <f>ROUND(I195*H195,2)</f>
        <v>0</v>
      </c>
      <c r="BL195" s="15" t="s">
        <v>209</v>
      </c>
      <c r="BM195" s="246" t="s">
        <v>741</v>
      </c>
    </row>
    <row r="196" s="2" customFormat="1">
      <c r="A196" s="36"/>
      <c r="B196" s="37"/>
      <c r="C196" s="38"/>
      <c r="D196" s="248" t="s">
        <v>211</v>
      </c>
      <c r="E196" s="38"/>
      <c r="F196" s="249" t="s">
        <v>436</v>
      </c>
      <c r="G196" s="38"/>
      <c r="H196" s="38"/>
      <c r="I196" s="152"/>
      <c r="J196" s="38"/>
      <c r="K196" s="38"/>
      <c r="L196" s="42"/>
      <c r="M196" s="250"/>
      <c r="N196" s="251"/>
      <c r="O196" s="89"/>
      <c r="P196" s="89"/>
      <c r="Q196" s="89"/>
      <c r="R196" s="89"/>
      <c r="S196" s="89"/>
      <c r="T196" s="90"/>
      <c r="U196" s="36"/>
      <c r="V196" s="36"/>
      <c r="W196" s="36"/>
      <c r="X196" s="36"/>
      <c r="Y196" s="36"/>
      <c r="Z196" s="36"/>
      <c r="AA196" s="36"/>
      <c r="AB196" s="36"/>
      <c r="AC196" s="36"/>
      <c r="AD196" s="36"/>
      <c r="AE196" s="36"/>
      <c r="AT196" s="15" t="s">
        <v>211</v>
      </c>
      <c r="AU196" s="15" t="s">
        <v>80</v>
      </c>
    </row>
    <row r="197" s="12" customFormat="1">
      <c r="A197" s="12"/>
      <c r="B197" s="252"/>
      <c r="C197" s="253"/>
      <c r="D197" s="248" t="s">
        <v>213</v>
      </c>
      <c r="E197" s="254" t="s">
        <v>480</v>
      </c>
      <c r="F197" s="255" t="s">
        <v>742</v>
      </c>
      <c r="G197" s="253"/>
      <c r="H197" s="256">
        <v>214.44</v>
      </c>
      <c r="I197" s="257"/>
      <c r="J197" s="253"/>
      <c r="K197" s="253"/>
      <c r="L197" s="258"/>
      <c r="M197" s="259"/>
      <c r="N197" s="260"/>
      <c r="O197" s="260"/>
      <c r="P197" s="260"/>
      <c r="Q197" s="260"/>
      <c r="R197" s="260"/>
      <c r="S197" s="260"/>
      <c r="T197" s="261"/>
      <c r="U197" s="12"/>
      <c r="V197" s="12"/>
      <c r="W197" s="12"/>
      <c r="X197" s="12"/>
      <c r="Y197" s="12"/>
      <c r="Z197" s="12"/>
      <c r="AA197" s="12"/>
      <c r="AB197" s="12"/>
      <c r="AC197" s="12"/>
      <c r="AD197" s="12"/>
      <c r="AE197" s="12"/>
      <c r="AT197" s="262" t="s">
        <v>213</v>
      </c>
      <c r="AU197" s="262" t="s">
        <v>80</v>
      </c>
      <c r="AV197" s="12" t="s">
        <v>95</v>
      </c>
      <c r="AW197" s="12" t="s">
        <v>29</v>
      </c>
      <c r="AX197" s="12" t="s">
        <v>80</v>
      </c>
      <c r="AY197" s="262" t="s">
        <v>203</v>
      </c>
    </row>
    <row r="198" s="2" customFormat="1" ht="16.5" customHeight="1">
      <c r="A198" s="36"/>
      <c r="B198" s="37"/>
      <c r="C198" s="236" t="s">
        <v>449</v>
      </c>
      <c r="D198" s="236" t="s">
        <v>204</v>
      </c>
      <c r="E198" s="237" t="s">
        <v>433</v>
      </c>
      <c r="F198" s="238" t="s">
        <v>434</v>
      </c>
      <c r="G198" s="239" t="s">
        <v>267</v>
      </c>
      <c r="H198" s="240">
        <v>109.56</v>
      </c>
      <c r="I198" s="241"/>
      <c r="J198" s="240">
        <f>ROUND(I198*H198,2)</f>
        <v>0</v>
      </c>
      <c r="K198" s="238" t="s">
        <v>208</v>
      </c>
      <c r="L198" s="42"/>
      <c r="M198" s="242" t="s">
        <v>1</v>
      </c>
      <c r="N198" s="243" t="s">
        <v>37</v>
      </c>
      <c r="O198" s="89"/>
      <c r="P198" s="244">
        <f>O198*H198</f>
        <v>0</v>
      </c>
      <c r="Q198" s="244">
        <v>0</v>
      </c>
      <c r="R198" s="244">
        <f>Q198*H198</f>
        <v>0</v>
      </c>
      <c r="S198" s="244">
        <v>0</v>
      </c>
      <c r="T198" s="245">
        <f>S198*H198</f>
        <v>0</v>
      </c>
      <c r="U198" s="36"/>
      <c r="V198" s="36"/>
      <c r="W198" s="36"/>
      <c r="X198" s="36"/>
      <c r="Y198" s="36"/>
      <c r="Z198" s="36"/>
      <c r="AA198" s="36"/>
      <c r="AB198" s="36"/>
      <c r="AC198" s="36"/>
      <c r="AD198" s="36"/>
      <c r="AE198" s="36"/>
      <c r="AR198" s="246" t="s">
        <v>209</v>
      </c>
      <c r="AT198" s="246" t="s">
        <v>204</v>
      </c>
      <c r="AU198" s="246" t="s">
        <v>80</v>
      </c>
      <c r="AY198" s="15" t="s">
        <v>203</v>
      </c>
      <c r="BE198" s="247">
        <f>IF(N198="základní",J198,0)</f>
        <v>0</v>
      </c>
      <c r="BF198" s="247">
        <f>IF(N198="snížená",J198,0)</f>
        <v>0</v>
      </c>
      <c r="BG198" s="247">
        <f>IF(N198="zákl. přenesená",J198,0)</f>
        <v>0</v>
      </c>
      <c r="BH198" s="247">
        <f>IF(N198="sníž. přenesená",J198,0)</f>
        <v>0</v>
      </c>
      <c r="BI198" s="247">
        <f>IF(N198="nulová",J198,0)</f>
        <v>0</v>
      </c>
      <c r="BJ198" s="15" t="s">
        <v>80</v>
      </c>
      <c r="BK198" s="247">
        <f>ROUND(I198*H198,2)</f>
        <v>0</v>
      </c>
      <c r="BL198" s="15" t="s">
        <v>209</v>
      </c>
      <c r="BM198" s="246" t="s">
        <v>743</v>
      </c>
    </row>
    <row r="199" s="2" customFormat="1">
      <c r="A199" s="36"/>
      <c r="B199" s="37"/>
      <c r="C199" s="38"/>
      <c r="D199" s="248" t="s">
        <v>211</v>
      </c>
      <c r="E199" s="38"/>
      <c r="F199" s="249" t="s">
        <v>436</v>
      </c>
      <c r="G199" s="38"/>
      <c r="H199" s="38"/>
      <c r="I199" s="152"/>
      <c r="J199" s="38"/>
      <c r="K199" s="38"/>
      <c r="L199" s="42"/>
      <c r="M199" s="250"/>
      <c r="N199" s="251"/>
      <c r="O199" s="89"/>
      <c r="P199" s="89"/>
      <c r="Q199" s="89"/>
      <c r="R199" s="89"/>
      <c r="S199" s="89"/>
      <c r="T199" s="90"/>
      <c r="U199" s="36"/>
      <c r="V199" s="36"/>
      <c r="W199" s="36"/>
      <c r="X199" s="36"/>
      <c r="Y199" s="36"/>
      <c r="Z199" s="36"/>
      <c r="AA199" s="36"/>
      <c r="AB199" s="36"/>
      <c r="AC199" s="36"/>
      <c r="AD199" s="36"/>
      <c r="AE199" s="36"/>
      <c r="AT199" s="15" t="s">
        <v>211</v>
      </c>
      <c r="AU199" s="15" t="s">
        <v>80</v>
      </c>
    </row>
    <row r="200" s="12" customFormat="1">
      <c r="A200" s="12"/>
      <c r="B200" s="252"/>
      <c r="C200" s="253"/>
      <c r="D200" s="248" t="s">
        <v>213</v>
      </c>
      <c r="E200" s="254" t="s">
        <v>473</v>
      </c>
      <c r="F200" s="255" t="s">
        <v>744</v>
      </c>
      <c r="G200" s="253"/>
      <c r="H200" s="256">
        <v>109.56</v>
      </c>
      <c r="I200" s="257"/>
      <c r="J200" s="253"/>
      <c r="K200" s="253"/>
      <c r="L200" s="258"/>
      <c r="M200" s="259"/>
      <c r="N200" s="260"/>
      <c r="O200" s="260"/>
      <c r="P200" s="260"/>
      <c r="Q200" s="260"/>
      <c r="R200" s="260"/>
      <c r="S200" s="260"/>
      <c r="T200" s="261"/>
      <c r="U200" s="12"/>
      <c r="V200" s="12"/>
      <c r="W200" s="12"/>
      <c r="X200" s="12"/>
      <c r="Y200" s="12"/>
      <c r="Z200" s="12"/>
      <c r="AA200" s="12"/>
      <c r="AB200" s="12"/>
      <c r="AC200" s="12"/>
      <c r="AD200" s="12"/>
      <c r="AE200" s="12"/>
      <c r="AT200" s="262" t="s">
        <v>213</v>
      </c>
      <c r="AU200" s="262" t="s">
        <v>80</v>
      </c>
      <c r="AV200" s="12" t="s">
        <v>95</v>
      </c>
      <c r="AW200" s="12" t="s">
        <v>29</v>
      </c>
      <c r="AX200" s="12" t="s">
        <v>80</v>
      </c>
      <c r="AY200" s="262" t="s">
        <v>203</v>
      </c>
    </row>
    <row r="201" s="2" customFormat="1" ht="16.5" customHeight="1">
      <c r="A201" s="36"/>
      <c r="B201" s="37"/>
      <c r="C201" s="236" t="s">
        <v>457</v>
      </c>
      <c r="D201" s="236" t="s">
        <v>204</v>
      </c>
      <c r="E201" s="237" t="s">
        <v>458</v>
      </c>
      <c r="F201" s="238" t="s">
        <v>459</v>
      </c>
      <c r="G201" s="239" t="s">
        <v>267</v>
      </c>
      <c r="H201" s="240">
        <v>256.39999999999998</v>
      </c>
      <c r="I201" s="241"/>
      <c r="J201" s="240">
        <f>ROUND(I201*H201,2)</f>
        <v>0</v>
      </c>
      <c r="K201" s="238" t="s">
        <v>208</v>
      </c>
      <c r="L201" s="42"/>
      <c r="M201" s="242" t="s">
        <v>1</v>
      </c>
      <c r="N201" s="243" t="s">
        <v>37</v>
      </c>
      <c r="O201" s="89"/>
      <c r="P201" s="244">
        <f>O201*H201</f>
        <v>0</v>
      </c>
      <c r="Q201" s="244">
        <v>0</v>
      </c>
      <c r="R201" s="244">
        <f>Q201*H201</f>
        <v>0</v>
      </c>
      <c r="S201" s="244">
        <v>0</v>
      </c>
      <c r="T201" s="245">
        <f>S201*H201</f>
        <v>0</v>
      </c>
      <c r="U201" s="36"/>
      <c r="V201" s="36"/>
      <c r="W201" s="36"/>
      <c r="X201" s="36"/>
      <c r="Y201" s="36"/>
      <c r="Z201" s="36"/>
      <c r="AA201" s="36"/>
      <c r="AB201" s="36"/>
      <c r="AC201" s="36"/>
      <c r="AD201" s="36"/>
      <c r="AE201" s="36"/>
      <c r="AR201" s="246" t="s">
        <v>209</v>
      </c>
      <c r="AT201" s="246" t="s">
        <v>204</v>
      </c>
      <c r="AU201" s="246" t="s">
        <v>80</v>
      </c>
      <c r="AY201" s="15" t="s">
        <v>203</v>
      </c>
      <c r="BE201" s="247">
        <f>IF(N201="základní",J201,0)</f>
        <v>0</v>
      </c>
      <c r="BF201" s="247">
        <f>IF(N201="snížená",J201,0)</f>
        <v>0</v>
      </c>
      <c r="BG201" s="247">
        <f>IF(N201="zákl. přenesená",J201,0)</f>
        <v>0</v>
      </c>
      <c r="BH201" s="247">
        <f>IF(N201="sníž. přenesená",J201,0)</f>
        <v>0</v>
      </c>
      <c r="BI201" s="247">
        <f>IF(N201="nulová",J201,0)</f>
        <v>0</v>
      </c>
      <c r="BJ201" s="15" t="s">
        <v>80</v>
      </c>
      <c r="BK201" s="247">
        <f>ROUND(I201*H201,2)</f>
        <v>0</v>
      </c>
      <c r="BL201" s="15" t="s">
        <v>209</v>
      </c>
      <c r="BM201" s="246" t="s">
        <v>745</v>
      </c>
    </row>
    <row r="202" s="2" customFormat="1">
      <c r="A202" s="36"/>
      <c r="B202" s="37"/>
      <c r="C202" s="38"/>
      <c r="D202" s="248" t="s">
        <v>211</v>
      </c>
      <c r="E202" s="38"/>
      <c r="F202" s="249" t="s">
        <v>454</v>
      </c>
      <c r="G202" s="38"/>
      <c r="H202" s="38"/>
      <c r="I202" s="152"/>
      <c r="J202" s="38"/>
      <c r="K202" s="38"/>
      <c r="L202" s="42"/>
      <c r="M202" s="250"/>
      <c r="N202" s="251"/>
      <c r="O202" s="89"/>
      <c r="P202" s="89"/>
      <c r="Q202" s="89"/>
      <c r="R202" s="89"/>
      <c r="S202" s="89"/>
      <c r="T202" s="90"/>
      <c r="U202" s="36"/>
      <c r="V202" s="36"/>
      <c r="W202" s="36"/>
      <c r="X202" s="36"/>
      <c r="Y202" s="36"/>
      <c r="Z202" s="36"/>
      <c r="AA202" s="36"/>
      <c r="AB202" s="36"/>
      <c r="AC202" s="36"/>
      <c r="AD202" s="36"/>
      <c r="AE202" s="36"/>
      <c r="AT202" s="15" t="s">
        <v>211</v>
      </c>
      <c r="AU202" s="15" t="s">
        <v>80</v>
      </c>
    </row>
    <row r="203" s="12" customFormat="1">
      <c r="A203" s="12"/>
      <c r="B203" s="252"/>
      <c r="C203" s="253"/>
      <c r="D203" s="248" t="s">
        <v>213</v>
      </c>
      <c r="E203" s="254" t="s">
        <v>423</v>
      </c>
      <c r="F203" s="255" t="s">
        <v>746</v>
      </c>
      <c r="G203" s="253"/>
      <c r="H203" s="256">
        <v>204.22999999999999</v>
      </c>
      <c r="I203" s="257"/>
      <c r="J203" s="253"/>
      <c r="K203" s="253"/>
      <c r="L203" s="258"/>
      <c r="M203" s="259"/>
      <c r="N203" s="260"/>
      <c r="O203" s="260"/>
      <c r="P203" s="260"/>
      <c r="Q203" s="260"/>
      <c r="R203" s="260"/>
      <c r="S203" s="260"/>
      <c r="T203" s="261"/>
      <c r="U203" s="12"/>
      <c r="V203" s="12"/>
      <c r="W203" s="12"/>
      <c r="X203" s="12"/>
      <c r="Y203" s="12"/>
      <c r="Z203" s="12"/>
      <c r="AA203" s="12"/>
      <c r="AB203" s="12"/>
      <c r="AC203" s="12"/>
      <c r="AD203" s="12"/>
      <c r="AE203" s="12"/>
      <c r="AT203" s="262" t="s">
        <v>213</v>
      </c>
      <c r="AU203" s="262" t="s">
        <v>80</v>
      </c>
      <c r="AV203" s="12" t="s">
        <v>95</v>
      </c>
      <c r="AW203" s="12" t="s">
        <v>29</v>
      </c>
      <c r="AX203" s="12" t="s">
        <v>72</v>
      </c>
      <c r="AY203" s="262" t="s">
        <v>203</v>
      </c>
    </row>
    <row r="204" s="12" customFormat="1">
      <c r="A204" s="12"/>
      <c r="B204" s="252"/>
      <c r="C204" s="253"/>
      <c r="D204" s="248" t="s">
        <v>213</v>
      </c>
      <c r="E204" s="254" t="s">
        <v>616</v>
      </c>
      <c r="F204" s="255" t="s">
        <v>747</v>
      </c>
      <c r="G204" s="253"/>
      <c r="H204" s="256">
        <v>52.170000000000002</v>
      </c>
      <c r="I204" s="257"/>
      <c r="J204" s="253"/>
      <c r="K204" s="253"/>
      <c r="L204" s="258"/>
      <c r="M204" s="259"/>
      <c r="N204" s="260"/>
      <c r="O204" s="260"/>
      <c r="P204" s="260"/>
      <c r="Q204" s="260"/>
      <c r="R204" s="260"/>
      <c r="S204" s="260"/>
      <c r="T204" s="261"/>
      <c r="U204" s="12"/>
      <c r="V204" s="12"/>
      <c r="W204" s="12"/>
      <c r="X204" s="12"/>
      <c r="Y204" s="12"/>
      <c r="Z204" s="12"/>
      <c r="AA204" s="12"/>
      <c r="AB204" s="12"/>
      <c r="AC204" s="12"/>
      <c r="AD204" s="12"/>
      <c r="AE204" s="12"/>
      <c r="AT204" s="262" t="s">
        <v>213</v>
      </c>
      <c r="AU204" s="262" t="s">
        <v>80</v>
      </c>
      <c r="AV204" s="12" t="s">
        <v>95</v>
      </c>
      <c r="AW204" s="12" t="s">
        <v>29</v>
      </c>
      <c r="AX204" s="12" t="s">
        <v>72</v>
      </c>
      <c r="AY204" s="262" t="s">
        <v>203</v>
      </c>
    </row>
    <row r="205" s="12" customFormat="1">
      <c r="A205" s="12"/>
      <c r="B205" s="252"/>
      <c r="C205" s="253"/>
      <c r="D205" s="248" t="s">
        <v>213</v>
      </c>
      <c r="E205" s="254" t="s">
        <v>618</v>
      </c>
      <c r="F205" s="255" t="s">
        <v>748</v>
      </c>
      <c r="G205" s="253"/>
      <c r="H205" s="256">
        <v>256.39999999999998</v>
      </c>
      <c r="I205" s="257"/>
      <c r="J205" s="253"/>
      <c r="K205" s="253"/>
      <c r="L205" s="258"/>
      <c r="M205" s="259"/>
      <c r="N205" s="260"/>
      <c r="O205" s="260"/>
      <c r="P205" s="260"/>
      <c r="Q205" s="260"/>
      <c r="R205" s="260"/>
      <c r="S205" s="260"/>
      <c r="T205" s="261"/>
      <c r="U205" s="12"/>
      <c r="V205" s="12"/>
      <c r="W205" s="12"/>
      <c r="X205" s="12"/>
      <c r="Y205" s="12"/>
      <c r="Z205" s="12"/>
      <c r="AA205" s="12"/>
      <c r="AB205" s="12"/>
      <c r="AC205" s="12"/>
      <c r="AD205" s="12"/>
      <c r="AE205" s="12"/>
      <c r="AT205" s="262" t="s">
        <v>213</v>
      </c>
      <c r="AU205" s="262" t="s">
        <v>80</v>
      </c>
      <c r="AV205" s="12" t="s">
        <v>95</v>
      </c>
      <c r="AW205" s="12" t="s">
        <v>29</v>
      </c>
      <c r="AX205" s="12" t="s">
        <v>80</v>
      </c>
      <c r="AY205" s="262" t="s">
        <v>203</v>
      </c>
    </row>
    <row r="206" s="2" customFormat="1" ht="16.5" customHeight="1">
      <c r="A206" s="36"/>
      <c r="B206" s="37"/>
      <c r="C206" s="236" t="s">
        <v>463</v>
      </c>
      <c r="D206" s="236" t="s">
        <v>204</v>
      </c>
      <c r="E206" s="237" t="s">
        <v>464</v>
      </c>
      <c r="F206" s="238" t="s">
        <v>465</v>
      </c>
      <c r="G206" s="239" t="s">
        <v>267</v>
      </c>
      <c r="H206" s="240">
        <v>54.780000000000001</v>
      </c>
      <c r="I206" s="241"/>
      <c r="J206" s="240">
        <f>ROUND(I206*H206,2)</f>
        <v>0</v>
      </c>
      <c r="K206" s="238" t="s">
        <v>208</v>
      </c>
      <c r="L206" s="42"/>
      <c r="M206" s="242" t="s">
        <v>1</v>
      </c>
      <c r="N206" s="243" t="s">
        <v>37</v>
      </c>
      <c r="O206" s="89"/>
      <c r="P206" s="244">
        <f>O206*H206</f>
        <v>0</v>
      </c>
      <c r="Q206" s="244">
        <v>0</v>
      </c>
      <c r="R206" s="244">
        <f>Q206*H206</f>
        <v>0</v>
      </c>
      <c r="S206" s="244">
        <v>0</v>
      </c>
      <c r="T206" s="245">
        <f>S206*H206</f>
        <v>0</v>
      </c>
      <c r="U206" s="36"/>
      <c r="V206" s="36"/>
      <c r="W206" s="36"/>
      <c r="X206" s="36"/>
      <c r="Y206" s="36"/>
      <c r="Z206" s="36"/>
      <c r="AA206" s="36"/>
      <c r="AB206" s="36"/>
      <c r="AC206" s="36"/>
      <c r="AD206" s="36"/>
      <c r="AE206" s="36"/>
      <c r="AR206" s="246" t="s">
        <v>209</v>
      </c>
      <c r="AT206" s="246" t="s">
        <v>204</v>
      </c>
      <c r="AU206" s="246" t="s">
        <v>80</v>
      </c>
      <c r="AY206" s="15" t="s">
        <v>203</v>
      </c>
      <c r="BE206" s="247">
        <f>IF(N206="základní",J206,0)</f>
        <v>0</v>
      </c>
      <c r="BF206" s="247">
        <f>IF(N206="snížená",J206,0)</f>
        <v>0</v>
      </c>
      <c r="BG206" s="247">
        <f>IF(N206="zákl. přenesená",J206,0)</f>
        <v>0</v>
      </c>
      <c r="BH206" s="247">
        <f>IF(N206="sníž. přenesená",J206,0)</f>
        <v>0</v>
      </c>
      <c r="BI206" s="247">
        <f>IF(N206="nulová",J206,0)</f>
        <v>0</v>
      </c>
      <c r="BJ206" s="15" t="s">
        <v>80</v>
      </c>
      <c r="BK206" s="247">
        <f>ROUND(I206*H206,2)</f>
        <v>0</v>
      </c>
      <c r="BL206" s="15" t="s">
        <v>209</v>
      </c>
      <c r="BM206" s="246" t="s">
        <v>749</v>
      </c>
    </row>
    <row r="207" s="2" customFormat="1">
      <c r="A207" s="36"/>
      <c r="B207" s="37"/>
      <c r="C207" s="38"/>
      <c r="D207" s="248" t="s">
        <v>211</v>
      </c>
      <c r="E207" s="38"/>
      <c r="F207" s="249" t="s">
        <v>454</v>
      </c>
      <c r="G207" s="38"/>
      <c r="H207" s="38"/>
      <c r="I207" s="152"/>
      <c r="J207" s="38"/>
      <c r="K207" s="38"/>
      <c r="L207" s="42"/>
      <c r="M207" s="250"/>
      <c r="N207" s="251"/>
      <c r="O207" s="89"/>
      <c r="P207" s="89"/>
      <c r="Q207" s="89"/>
      <c r="R207" s="89"/>
      <c r="S207" s="89"/>
      <c r="T207" s="90"/>
      <c r="U207" s="36"/>
      <c r="V207" s="36"/>
      <c r="W207" s="36"/>
      <c r="X207" s="36"/>
      <c r="Y207" s="36"/>
      <c r="Z207" s="36"/>
      <c r="AA207" s="36"/>
      <c r="AB207" s="36"/>
      <c r="AC207" s="36"/>
      <c r="AD207" s="36"/>
      <c r="AE207" s="36"/>
      <c r="AT207" s="15" t="s">
        <v>211</v>
      </c>
      <c r="AU207" s="15" t="s">
        <v>80</v>
      </c>
    </row>
    <row r="208" s="12" customFormat="1">
      <c r="A208" s="12"/>
      <c r="B208" s="252"/>
      <c r="C208" s="253"/>
      <c r="D208" s="248" t="s">
        <v>213</v>
      </c>
      <c r="E208" s="254" t="s">
        <v>447</v>
      </c>
      <c r="F208" s="255" t="s">
        <v>750</v>
      </c>
      <c r="G208" s="253"/>
      <c r="H208" s="256">
        <v>54.780000000000001</v>
      </c>
      <c r="I208" s="257"/>
      <c r="J208" s="253"/>
      <c r="K208" s="253"/>
      <c r="L208" s="258"/>
      <c r="M208" s="259"/>
      <c r="N208" s="260"/>
      <c r="O208" s="260"/>
      <c r="P208" s="260"/>
      <c r="Q208" s="260"/>
      <c r="R208" s="260"/>
      <c r="S208" s="260"/>
      <c r="T208" s="261"/>
      <c r="U208" s="12"/>
      <c r="V208" s="12"/>
      <c r="W208" s="12"/>
      <c r="X208" s="12"/>
      <c r="Y208" s="12"/>
      <c r="Z208" s="12"/>
      <c r="AA208" s="12"/>
      <c r="AB208" s="12"/>
      <c r="AC208" s="12"/>
      <c r="AD208" s="12"/>
      <c r="AE208" s="12"/>
      <c r="AT208" s="262" t="s">
        <v>213</v>
      </c>
      <c r="AU208" s="262" t="s">
        <v>80</v>
      </c>
      <c r="AV208" s="12" t="s">
        <v>95</v>
      </c>
      <c r="AW208" s="12" t="s">
        <v>29</v>
      </c>
      <c r="AX208" s="12" t="s">
        <v>80</v>
      </c>
      <c r="AY208" s="262" t="s">
        <v>203</v>
      </c>
    </row>
    <row r="209" s="11" customFormat="1" ht="25.92" customHeight="1">
      <c r="A209" s="11"/>
      <c r="B209" s="222"/>
      <c r="C209" s="223"/>
      <c r="D209" s="224" t="s">
        <v>71</v>
      </c>
      <c r="E209" s="225" t="s">
        <v>355</v>
      </c>
      <c r="F209" s="225" t="s">
        <v>581</v>
      </c>
      <c r="G209" s="223"/>
      <c r="H209" s="223"/>
      <c r="I209" s="226"/>
      <c r="J209" s="227">
        <f>BK209</f>
        <v>0</v>
      </c>
      <c r="K209" s="223"/>
      <c r="L209" s="228"/>
      <c r="M209" s="229"/>
      <c r="N209" s="230"/>
      <c r="O209" s="230"/>
      <c r="P209" s="231">
        <f>SUM(P210:P212)</f>
        <v>0</v>
      </c>
      <c r="Q209" s="230"/>
      <c r="R209" s="231">
        <f>SUM(R210:R212)</f>
        <v>0</v>
      </c>
      <c r="S209" s="230"/>
      <c r="T209" s="232">
        <f>SUM(T210:T212)</f>
        <v>0</v>
      </c>
      <c r="U209" s="11"/>
      <c r="V209" s="11"/>
      <c r="W209" s="11"/>
      <c r="X209" s="11"/>
      <c r="Y209" s="11"/>
      <c r="Z209" s="11"/>
      <c r="AA209" s="11"/>
      <c r="AB209" s="11"/>
      <c r="AC209" s="11"/>
      <c r="AD209" s="11"/>
      <c r="AE209" s="11"/>
      <c r="AR209" s="233" t="s">
        <v>80</v>
      </c>
      <c r="AT209" s="234" t="s">
        <v>71</v>
      </c>
      <c r="AU209" s="234" t="s">
        <v>72</v>
      </c>
      <c r="AY209" s="233" t="s">
        <v>203</v>
      </c>
      <c r="BK209" s="235">
        <f>SUM(BK210:BK212)</f>
        <v>0</v>
      </c>
    </row>
    <row r="210" s="2" customFormat="1" ht="16.5" customHeight="1">
      <c r="A210" s="36"/>
      <c r="B210" s="37"/>
      <c r="C210" s="236" t="s">
        <v>270</v>
      </c>
      <c r="D210" s="236" t="s">
        <v>204</v>
      </c>
      <c r="E210" s="237" t="s">
        <v>582</v>
      </c>
      <c r="F210" s="238" t="s">
        <v>583</v>
      </c>
      <c r="G210" s="239" t="s">
        <v>311</v>
      </c>
      <c r="H210" s="240">
        <v>5.7199999999999998</v>
      </c>
      <c r="I210" s="241"/>
      <c r="J210" s="240">
        <f>ROUND(I210*H210,2)</f>
        <v>0</v>
      </c>
      <c r="K210" s="238" t="s">
        <v>208</v>
      </c>
      <c r="L210" s="42"/>
      <c r="M210" s="242" t="s">
        <v>1</v>
      </c>
      <c r="N210" s="243" t="s">
        <v>37</v>
      </c>
      <c r="O210" s="89"/>
      <c r="P210" s="244">
        <f>O210*H210</f>
        <v>0</v>
      </c>
      <c r="Q210" s="244">
        <v>0</v>
      </c>
      <c r="R210" s="244">
        <f>Q210*H210</f>
        <v>0</v>
      </c>
      <c r="S210" s="244">
        <v>0</v>
      </c>
      <c r="T210" s="245">
        <f>S210*H210</f>
        <v>0</v>
      </c>
      <c r="U210" s="36"/>
      <c r="V210" s="36"/>
      <c r="W210" s="36"/>
      <c r="X210" s="36"/>
      <c r="Y210" s="36"/>
      <c r="Z210" s="36"/>
      <c r="AA210" s="36"/>
      <c r="AB210" s="36"/>
      <c r="AC210" s="36"/>
      <c r="AD210" s="36"/>
      <c r="AE210" s="36"/>
      <c r="AR210" s="246" t="s">
        <v>209</v>
      </c>
      <c r="AT210" s="246" t="s">
        <v>204</v>
      </c>
      <c r="AU210" s="246" t="s">
        <v>80</v>
      </c>
      <c r="AY210" s="15" t="s">
        <v>203</v>
      </c>
      <c r="BE210" s="247">
        <f>IF(N210="základní",J210,0)</f>
        <v>0</v>
      </c>
      <c r="BF210" s="247">
        <f>IF(N210="snížená",J210,0)</f>
        <v>0</v>
      </c>
      <c r="BG210" s="247">
        <f>IF(N210="zákl. přenesená",J210,0)</f>
        <v>0</v>
      </c>
      <c r="BH210" s="247">
        <f>IF(N210="sníž. přenesená",J210,0)</f>
        <v>0</v>
      </c>
      <c r="BI210" s="247">
        <f>IF(N210="nulová",J210,0)</f>
        <v>0</v>
      </c>
      <c r="BJ210" s="15" t="s">
        <v>80</v>
      </c>
      <c r="BK210" s="247">
        <f>ROUND(I210*H210,2)</f>
        <v>0</v>
      </c>
      <c r="BL210" s="15" t="s">
        <v>209</v>
      </c>
      <c r="BM210" s="246" t="s">
        <v>751</v>
      </c>
    </row>
    <row r="211" s="2" customFormat="1">
      <c r="A211" s="36"/>
      <c r="B211" s="37"/>
      <c r="C211" s="38"/>
      <c r="D211" s="248" t="s">
        <v>211</v>
      </c>
      <c r="E211" s="38"/>
      <c r="F211" s="249" t="s">
        <v>546</v>
      </c>
      <c r="G211" s="38"/>
      <c r="H211" s="38"/>
      <c r="I211" s="152"/>
      <c r="J211" s="38"/>
      <c r="K211" s="38"/>
      <c r="L211" s="42"/>
      <c r="M211" s="250"/>
      <c r="N211" s="251"/>
      <c r="O211" s="89"/>
      <c r="P211" s="89"/>
      <c r="Q211" s="89"/>
      <c r="R211" s="89"/>
      <c r="S211" s="89"/>
      <c r="T211" s="90"/>
      <c r="U211" s="36"/>
      <c r="V211" s="36"/>
      <c r="W211" s="36"/>
      <c r="X211" s="36"/>
      <c r="Y211" s="36"/>
      <c r="Z211" s="36"/>
      <c r="AA211" s="36"/>
      <c r="AB211" s="36"/>
      <c r="AC211" s="36"/>
      <c r="AD211" s="36"/>
      <c r="AE211" s="36"/>
      <c r="AT211" s="15" t="s">
        <v>211</v>
      </c>
      <c r="AU211" s="15" t="s">
        <v>80</v>
      </c>
    </row>
    <row r="212" s="12" customFormat="1">
      <c r="A212" s="12"/>
      <c r="B212" s="252"/>
      <c r="C212" s="253"/>
      <c r="D212" s="248" t="s">
        <v>213</v>
      </c>
      <c r="E212" s="254" t="s">
        <v>573</v>
      </c>
      <c r="F212" s="255" t="s">
        <v>752</v>
      </c>
      <c r="G212" s="253"/>
      <c r="H212" s="256">
        <v>5.7199999999999998</v>
      </c>
      <c r="I212" s="257"/>
      <c r="J212" s="253"/>
      <c r="K212" s="253"/>
      <c r="L212" s="258"/>
      <c r="M212" s="259"/>
      <c r="N212" s="260"/>
      <c r="O212" s="260"/>
      <c r="P212" s="260"/>
      <c r="Q212" s="260"/>
      <c r="R212" s="260"/>
      <c r="S212" s="260"/>
      <c r="T212" s="261"/>
      <c r="U212" s="12"/>
      <c r="V212" s="12"/>
      <c r="W212" s="12"/>
      <c r="X212" s="12"/>
      <c r="Y212" s="12"/>
      <c r="Z212" s="12"/>
      <c r="AA212" s="12"/>
      <c r="AB212" s="12"/>
      <c r="AC212" s="12"/>
      <c r="AD212" s="12"/>
      <c r="AE212" s="12"/>
      <c r="AT212" s="262" t="s">
        <v>213</v>
      </c>
      <c r="AU212" s="262" t="s">
        <v>80</v>
      </c>
      <c r="AV212" s="12" t="s">
        <v>95</v>
      </c>
      <c r="AW212" s="12" t="s">
        <v>29</v>
      </c>
      <c r="AX212" s="12" t="s">
        <v>80</v>
      </c>
      <c r="AY212" s="262" t="s">
        <v>203</v>
      </c>
    </row>
    <row r="213" s="11" customFormat="1" ht="25.92" customHeight="1">
      <c r="A213" s="11"/>
      <c r="B213" s="222"/>
      <c r="C213" s="223"/>
      <c r="D213" s="224" t="s">
        <v>71</v>
      </c>
      <c r="E213" s="225" t="s">
        <v>275</v>
      </c>
      <c r="F213" s="225" t="s">
        <v>276</v>
      </c>
      <c r="G213" s="223"/>
      <c r="H213" s="223"/>
      <c r="I213" s="226"/>
      <c r="J213" s="227">
        <f>BK213</f>
        <v>0</v>
      </c>
      <c r="K213" s="223"/>
      <c r="L213" s="228"/>
      <c r="M213" s="229"/>
      <c r="N213" s="230"/>
      <c r="O213" s="230"/>
      <c r="P213" s="231">
        <f>SUM(P214:P225)</f>
        <v>0</v>
      </c>
      <c r="Q213" s="230"/>
      <c r="R213" s="231">
        <f>SUM(R214:R225)</f>
        <v>0</v>
      </c>
      <c r="S213" s="230"/>
      <c r="T213" s="232">
        <f>SUM(T214:T225)</f>
        <v>0</v>
      </c>
      <c r="U213" s="11"/>
      <c r="V213" s="11"/>
      <c r="W213" s="11"/>
      <c r="X213" s="11"/>
      <c r="Y213" s="11"/>
      <c r="Z213" s="11"/>
      <c r="AA213" s="11"/>
      <c r="AB213" s="11"/>
      <c r="AC213" s="11"/>
      <c r="AD213" s="11"/>
      <c r="AE213" s="11"/>
      <c r="AR213" s="233" t="s">
        <v>80</v>
      </c>
      <c r="AT213" s="234" t="s">
        <v>71</v>
      </c>
      <c r="AU213" s="234" t="s">
        <v>72</v>
      </c>
      <c r="AY213" s="233" t="s">
        <v>203</v>
      </c>
      <c r="BK213" s="235">
        <f>SUM(BK214:BK225)</f>
        <v>0</v>
      </c>
    </row>
    <row r="214" s="2" customFormat="1" ht="16.5" customHeight="1">
      <c r="A214" s="36"/>
      <c r="B214" s="37"/>
      <c r="C214" s="236" t="s">
        <v>475</v>
      </c>
      <c r="D214" s="236" t="s">
        <v>204</v>
      </c>
      <c r="E214" s="237" t="s">
        <v>469</v>
      </c>
      <c r="F214" s="238" t="s">
        <v>470</v>
      </c>
      <c r="G214" s="239" t="s">
        <v>325</v>
      </c>
      <c r="H214" s="240">
        <v>12.800000000000001</v>
      </c>
      <c r="I214" s="241"/>
      <c r="J214" s="240">
        <f>ROUND(I214*H214,2)</f>
        <v>0</v>
      </c>
      <c r="K214" s="238" t="s">
        <v>208</v>
      </c>
      <c r="L214" s="42"/>
      <c r="M214" s="242" t="s">
        <v>1</v>
      </c>
      <c r="N214" s="243" t="s">
        <v>37</v>
      </c>
      <c r="O214" s="89"/>
      <c r="P214" s="244">
        <f>O214*H214</f>
        <v>0</v>
      </c>
      <c r="Q214" s="244">
        <v>0</v>
      </c>
      <c r="R214" s="244">
        <f>Q214*H214</f>
        <v>0</v>
      </c>
      <c r="S214" s="244">
        <v>0</v>
      </c>
      <c r="T214" s="245">
        <f>S214*H214</f>
        <v>0</v>
      </c>
      <c r="U214" s="36"/>
      <c r="V214" s="36"/>
      <c r="W214" s="36"/>
      <c r="X214" s="36"/>
      <c r="Y214" s="36"/>
      <c r="Z214" s="36"/>
      <c r="AA214" s="36"/>
      <c r="AB214" s="36"/>
      <c r="AC214" s="36"/>
      <c r="AD214" s="36"/>
      <c r="AE214" s="36"/>
      <c r="AR214" s="246" t="s">
        <v>209</v>
      </c>
      <c r="AT214" s="246" t="s">
        <v>204</v>
      </c>
      <c r="AU214" s="246" t="s">
        <v>80</v>
      </c>
      <c r="AY214" s="15" t="s">
        <v>203</v>
      </c>
      <c r="BE214" s="247">
        <f>IF(N214="základní",J214,0)</f>
        <v>0</v>
      </c>
      <c r="BF214" s="247">
        <f>IF(N214="snížená",J214,0)</f>
        <v>0</v>
      </c>
      <c r="BG214" s="247">
        <f>IF(N214="zákl. přenesená",J214,0)</f>
        <v>0</v>
      </c>
      <c r="BH214" s="247">
        <f>IF(N214="sníž. přenesená",J214,0)</f>
        <v>0</v>
      </c>
      <c r="BI214" s="247">
        <f>IF(N214="nulová",J214,0)</f>
        <v>0</v>
      </c>
      <c r="BJ214" s="15" t="s">
        <v>80</v>
      </c>
      <c r="BK214" s="247">
        <f>ROUND(I214*H214,2)</f>
        <v>0</v>
      </c>
      <c r="BL214" s="15" t="s">
        <v>209</v>
      </c>
      <c r="BM214" s="246" t="s">
        <v>753</v>
      </c>
    </row>
    <row r="215" s="2" customFormat="1">
      <c r="A215" s="36"/>
      <c r="B215" s="37"/>
      <c r="C215" s="38"/>
      <c r="D215" s="248" t="s">
        <v>211</v>
      </c>
      <c r="E215" s="38"/>
      <c r="F215" s="249" t="s">
        <v>472</v>
      </c>
      <c r="G215" s="38"/>
      <c r="H215" s="38"/>
      <c r="I215" s="152"/>
      <c r="J215" s="38"/>
      <c r="K215" s="38"/>
      <c r="L215" s="42"/>
      <c r="M215" s="250"/>
      <c r="N215" s="251"/>
      <c r="O215" s="89"/>
      <c r="P215" s="89"/>
      <c r="Q215" s="89"/>
      <c r="R215" s="89"/>
      <c r="S215" s="89"/>
      <c r="T215" s="90"/>
      <c r="U215" s="36"/>
      <c r="V215" s="36"/>
      <c r="W215" s="36"/>
      <c r="X215" s="36"/>
      <c r="Y215" s="36"/>
      <c r="Z215" s="36"/>
      <c r="AA215" s="36"/>
      <c r="AB215" s="36"/>
      <c r="AC215" s="36"/>
      <c r="AD215" s="36"/>
      <c r="AE215" s="36"/>
      <c r="AT215" s="15" t="s">
        <v>211</v>
      </c>
      <c r="AU215" s="15" t="s">
        <v>80</v>
      </c>
    </row>
    <row r="216" s="12" customFormat="1">
      <c r="A216" s="12"/>
      <c r="B216" s="252"/>
      <c r="C216" s="253"/>
      <c r="D216" s="248" t="s">
        <v>213</v>
      </c>
      <c r="E216" s="254" t="s">
        <v>297</v>
      </c>
      <c r="F216" s="255" t="s">
        <v>754</v>
      </c>
      <c r="G216" s="253"/>
      <c r="H216" s="256">
        <v>12.800000000000001</v>
      </c>
      <c r="I216" s="257"/>
      <c r="J216" s="253"/>
      <c r="K216" s="253"/>
      <c r="L216" s="258"/>
      <c r="M216" s="259"/>
      <c r="N216" s="260"/>
      <c r="O216" s="260"/>
      <c r="P216" s="260"/>
      <c r="Q216" s="260"/>
      <c r="R216" s="260"/>
      <c r="S216" s="260"/>
      <c r="T216" s="261"/>
      <c r="U216" s="12"/>
      <c r="V216" s="12"/>
      <c r="W216" s="12"/>
      <c r="X216" s="12"/>
      <c r="Y216" s="12"/>
      <c r="Z216" s="12"/>
      <c r="AA216" s="12"/>
      <c r="AB216" s="12"/>
      <c r="AC216" s="12"/>
      <c r="AD216" s="12"/>
      <c r="AE216" s="12"/>
      <c r="AT216" s="262" t="s">
        <v>213</v>
      </c>
      <c r="AU216" s="262" t="s">
        <v>80</v>
      </c>
      <c r="AV216" s="12" t="s">
        <v>95</v>
      </c>
      <c r="AW216" s="12" t="s">
        <v>29</v>
      </c>
      <c r="AX216" s="12" t="s">
        <v>80</v>
      </c>
      <c r="AY216" s="262" t="s">
        <v>203</v>
      </c>
    </row>
    <row r="217" s="2" customFormat="1" ht="16.5" customHeight="1">
      <c r="A217" s="36"/>
      <c r="B217" s="37"/>
      <c r="C217" s="236" t="s">
        <v>587</v>
      </c>
      <c r="D217" s="236" t="s">
        <v>204</v>
      </c>
      <c r="E217" s="237" t="s">
        <v>591</v>
      </c>
      <c r="F217" s="238" t="s">
        <v>592</v>
      </c>
      <c r="G217" s="239" t="s">
        <v>325</v>
      </c>
      <c r="H217" s="240">
        <v>30.399999999999999</v>
      </c>
      <c r="I217" s="241"/>
      <c r="J217" s="240">
        <f>ROUND(I217*H217,2)</f>
        <v>0</v>
      </c>
      <c r="K217" s="238" t="s">
        <v>208</v>
      </c>
      <c r="L217" s="42"/>
      <c r="M217" s="242" t="s">
        <v>1</v>
      </c>
      <c r="N217" s="243" t="s">
        <v>37</v>
      </c>
      <c r="O217" s="89"/>
      <c r="P217" s="244">
        <f>O217*H217</f>
        <v>0</v>
      </c>
      <c r="Q217" s="244">
        <v>0</v>
      </c>
      <c r="R217" s="244">
        <f>Q217*H217</f>
        <v>0</v>
      </c>
      <c r="S217" s="244">
        <v>0</v>
      </c>
      <c r="T217" s="245">
        <f>S217*H217</f>
        <v>0</v>
      </c>
      <c r="U217" s="36"/>
      <c r="V217" s="36"/>
      <c r="W217" s="36"/>
      <c r="X217" s="36"/>
      <c r="Y217" s="36"/>
      <c r="Z217" s="36"/>
      <c r="AA217" s="36"/>
      <c r="AB217" s="36"/>
      <c r="AC217" s="36"/>
      <c r="AD217" s="36"/>
      <c r="AE217" s="36"/>
      <c r="AR217" s="246" t="s">
        <v>209</v>
      </c>
      <c r="AT217" s="246" t="s">
        <v>204</v>
      </c>
      <c r="AU217" s="246" t="s">
        <v>80</v>
      </c>
      <c r="AY217" s="15" t="s">
        <v>203</v>
      </c>
      <c r="BE217" s="247">
        <f>IF(N217="základní",J217,0)</f>
        <v>0</v>
      </c>
      <c r="BF217" s="247">
        <f>IF(N217="snížená",J217,0)</f>
        <v>0</v>
      </c>
      <c r="BG217" s="247">
        <f>IF(N217="zákl. přenesená",J217,0)</f>
        <v>0</v>
      </c>
      <c r="BH217" s="247">
        <f>IF(N217="sníž. přenesená",J217,0)</f>
        <v>0</v>
      </c>
      <c r="BI217" s="247">
        <f>IF(N217="nulová",J217,0)</f>
        <v>0</v>
      </c>
      <c r="BJ217" s="15" t="s">
        <v>80</v>
      </c>
      <c r="BK217" s="247">
        <f>ROUND(I217*H217,2)</f>
        <v>0</v>
      </c>
      <c r="BL217" s="15" t="s">
        <v>209</v>
      </c>
      <c r="BM217" s="246" t="s">
        <v>755</v>
      </c>
    </row>
    <row r="218" s="2" customFormat="1">
      <c r="A218" s="36"/>
      <c r="B218" s="37"/>
      <c r="C218" s="38"/>
      <c r="D218" s="248" t="s">
        <v>211</v>
      </c>
      <c r="E218" s="38"/>
      <c r="F218" s="249" t="s">
        <v>594</v>
      </c>
      <c r="G218" s="38"/>
      <c r="H218" s="38"/>
      <c r="I218" s="152"/>
      <c r="J218" s="38"/>
      <c r="K218" s="38"/>
      <c r="L218" s="42"/>
      <c r="M218" s="250"/>
      <c r="N218" s="251"/>
      <c r="O218" s="89"/>
      <c r="P218" s="89"/>
      <c r="Q218" s="89"/>
      <c r="R218" s="89"/>
      <c r="S218" s="89"/>
      <c r="T218" s="90"/>
      <c r="U218" s="36"/>
      <c r="V218" s="36"/>
      <c r="W218" s="36"/>
      <c r="X218" s="36"/>
      <c r="Y218" s="36"/>
      <c r="Z218" s="36"/>
      <c r="AA218" s="36"/>
      <c r="AB218" s="36"/>
      <c r="AC218" s="36"/>
      <c r="AD218" s="36"/>
      <c r="AE218" s="36"/>
      <c r="AT218" s="15" t="s">
        <v>211</v>
      </c>
      <c r="AU218" s="15" t="s">
        <v>80</v>
      </c>
    </row>
    <row r="219" s="12" customFormat="1">
      <c r="A219" s="12"/>
      <c r="B219" s="252"/>
      <c r="C219" s="253"/>
      <c r="D219" s="248" t="s">
        <v>213</v>
      </c>
      <c r="E219" s="254" t="s">
        <v>300</v>
      </c>
      <c r="F219" s="255" t="s">
        <v>756</v>
      </c>
      <c r="G219" s="253"/>
      <c r="H219" s="256">
        <v>30.399999999999999</v>
      </c>
      <c r="I219" s="257"/>
      <c r="J219" s="253"/>
      <c r="K219" s="253"/>
      <c r="L219" s="258"/>
      <c r="M219" s="259"/>
      <c r="N219" s="260"/>
      <c r="O219" s="260"/>
      <c r="P219" s="260"/>
      <c r="Q219" s="260"/>
      <c r="R219" s="260"/>
      <c r="S219" s="260"/>
      <c r="T219" s="261"/>
      <c r="U219" s="12"/>
      <c r="V219" s="12"/>
      <c r="W219" s="12"/>
      <c r="X219" s="12"/>
      <c r="Y219" s="12"/>
      <c r="Z219" s="12"/>
      <c r="AA219" s="12"/>
      <c r="AB219" s="12"/>
      <c r="AC219" s="12"/>
      <c r="AD219" s="12"/>
      <c r="AE219" s="12"/>
      <c r="AT219" s="262" t="s">
        <v>213</v>
      </c>
      <c r="AU219" s="262" t="s">
        <v>80</v>
      </c>
      <c r="AV219" s="12" t="s">
        <v>95</v>
      </c>
      <c r="AW219" s="12" t="s">
        <v>29</v>
      </c>
      <c r="AX219" s="12" t="s">
        <v>80</v>
      </c>
      <c r="AY219" s="262" t="s">
        <v>203</v>
      </c>
    </row>
    <row r="220" s="2" customFormat="1" ht="16.5" customHeight="1">
      <c r="A220" s="36"/>
      <c r="B220" s="37"/>
      <c r="C220" s="236" t="s">
        <v>590</v>
      </c>
      <c r="D220" s="236" t="s">
        <v>204</v>
      </c>
      <c r="E220" s="237" t="s">
        <v>476</v>
      </c>
      <c r="F220" s="238" t="s">
        <v>477</v>
      </c>
      <c r="G220" s="239" t="s">
        <v>325</v>
      </c>
      <c r="H220" s="240">
        <v>249.80000000000001</v>
      </c>
      <c r="I220" s="241"/>
      <c r="J220" s="240">
        <f>ROUND(I220*H220,2)</f>
        <v>0</v>
      </c>
      <c r="K220" s="238" t="s">
        <v>208</v>
      </c>
      <c r="L220" s="42"/>
      <c r="M220" s="242" t="s">
        <v>1</v>
      </c>
      <c r="N220" s="243" t="s">
        <v>37</v>
      </c>
      <c r="O220" s="89"/>
      <c r="P220" s="244">
        <f>O220*H220</f>
        <v>0</v>
      </c>
      <c r="Q220" s="244">
        <v>0</v>
      </c>
      <c r="R220" s="244">
        <f>Q220*H220</f>
        <v>0</v>
      </c>
      <c r="S220" s="244">
        <v>0</v>
      </c>
      <c r="T220" s="245">
        <f>S220*H220</f>
        <v>0</v>
      </c>
      <c r="U220" s="36"/>
      <c r="V220" s="36"/>
      <c r="W220" s="36"/>
      <c r="X220" s="36"/>
      <c r="Y220" s="36"/>
      <c r="Z220" s="36"/>
      <c r="AA220" s="36"/>
      <c r="AB220" s="36"/>
      <c r="AC220" s="36"/>
      <c r="AD220" s="36"/>
      <c r="AE220" s="36"/>
      <c r="AR220" s="246" t="s">
        <v>209</v>
      </c>
      <c r="AT220" s="246" t="s">
        <v>204</v>
      </c>
      <c r="AU220" s="246" t="s">
        <v>80</v>
      </c>
      <c r="AY220" s="15" t="s">
        <v>203</v>
      </c>
      <c r="BE220" s="247">
        <f>IF(N220="základní",J220,0)</f>
        <v>0</v>
      </c>
      <c r="BF220" s="247">
        <f>IF(N220="snížená",J220,0)</f>
        <v>0</v>
      </c>
      <c r="BG220" s="247">
        <f>IF(N220="zákl. přenesená",J220,0)</f>
        <v>0</v>
      </c>
      <c r="BH220" s="247">
        <f>IF(N220="sníž. přenesená",J220,0)</f>
        <v>0</v>
      </c>
      <c r="BI220" s="247">
        <f>IF(N220="nulová",J220,0)</f>
        <v>0</v>
      </c>
      <c r="BJ220" s="15" t="s">
        <v>80</v>
      </c>
      <c r="BK220" s="247">
        <f>ROUND(I220*H220,2)</f>
        <v>0</v>
      </c>
      <c r="BL220" s="15" t="s">
        <v>209</v>
      </c>
      <c r="BM220" s="246" t="s">
        <v>757</v>
      </c>
    </row>
    <row r="221" s="2" customFormat="1">
      <c r="A221" s="36"/>
      <c r="B221" s="37"/>
      <c r="C221" s="38"/>
      <c r="D221" s="248" t="s">
        <v>211</v>
      </c>
      <c r="E221" s="38"/>
      <c r="F221" s="249" t="s">
        <v>479</v>
      </c>
      <c r="G221" s="38"/>
      <c r="H221" s="38"/>
      <c r="I221" s="152"/>
      <c r="J221" s="38"/>
      <c r="K221" s="38"/>
      <c r="L221" s="42"/>
      <c r="M221" s="250"/>
      <c r="N221" s="251"/>
      <c r="O221" s="89"/>
      <c r="P221" s="89"/>
      <c r="Q221" s="89"/>
      <c r="R221" s="89"/>
      <c r="S221" s="89"/>
      <c r="T221" s="90"/>
      <c r="U221" s="36"/>
      <c r="V221" s="36"/>
      <c r="W221" s="36"/>
      <c r="X221" s="36"/>
      <c r="Y221" s="36"/>
      <c r="Z221" s="36"/>
      <c r="AA221" s="36"/>
      <c r="AB221" s="36"/>
      <c r="AC221" s="36"/>
      <c r="AD221" s="36"/>
      <c r="AE221" s="36"/>
      <c r="AT221" s="15" t="s">
        <v>211</v>
      </c>
      <c r="AU221" s="15" t="s">
        <v>80</v>
      </c>
    </row>
    <row r="222" s="12" customFormat="1">
      <c r="A222" s="12"/>
      <c r="B222" s="252"/>
      <c r="C222" s="253"/>
      <c r="D222" s="248" t="s">
        <v>213</v>
      </c>
      <c r="E222" s="254" t="s">
        <v>461</v>
      </c>
      <c r="F222" s="255" t="s">
        <v>758</v>
      </c>
      <c r="G222" s="253"/>
      <c r="H222" s="256">
        <v>249.80000000000001</v>
      </c>
      <c r="I222" s="257"/>
      <c r="J222" s="253"/>
      <c r="K222" s="253"/>
      <c r="L222" s="258"/>
      <c r="M222" s="259"/>
      <c r="N222" s="260"/>
      <c r="O222" s="260"/>
      <c r="P222" s="260"/>
      <c r="Q222" s="260"/>
      <c r="R222" s="260"/>
      <c r="S222" s="260"/>
      <c r="T222" s="261"/>
      <c r="U222" s="12"/>
      <c r="V222" s="12"/>
      <c r="W222" s="12"/>
      <c r="X222" s="12"/>
      <c r="Y222" s="12"/>
      <c r="Z222" s="12"/>
      <c r="AA222" s="12"/>
      <c r="AB222" s="12"/>
      <c r="AC222" s="12"/>
      <c r="AD222" s="12"/>
      <c r="AE222" s="12"/>
      <c r="AT222" s="262" t="s">
        <v>213</v>
      </c>
      <c r="AU222" s="262" t="s">
        <v>80</v>
      </c>
      <c r="AV222" s="12" t="s">
        <v>95</v>
      </c>
      <c r="AW222" s="12" t="s">
        <v>29</v>
      </c>
      <c r="AX222" s="12" t="s">
        <v>80</v>
      </c>
      <c r="AY222" s="262" t="s">
        <v>203</v>
      </c>
    </row>
    <row r="223" s="2" customFormat="1" ht="16.5" customHeight="1">
      <c r="A223" s="36"/>
      <c r="B223" s="37"/>
      <c r="C223" s="236" t="s">
        <v>596</v>
      </c>
      <c r="D223" s="236" t="s">
        <v>204</v>
      </c>
      <c r="E223" s="237" t="s">
        <v>605</v>
      </c>
      <c r="F223" s="238" t="s">
        <v>606</v>
      </c>
      <c r="G223" s="239" t="s">
        <v>325</v>
      </c>
      <c r="H223" s="240">
        <v>29.800000000000001</v>
      </c>
      <c r="I223" s="241"/>
      <c r="J223" s="240">
        <f>ROUND(I223*H223,2)</f>
        <v>0</v>
      </c>
      <c r="K223" s="238" t="s">
        <v>208</v>
      </c>
      <c r="L223" s="42"/>
      <c r="M223" s="242" t="s">
        <v>1</v>
      </c>
      <c r="N223" s="243" t="s">
        <v>37</v>
      </c>
      <c r="O223" s="89"/>
      <c r="P223" s="244">
        <f>O223*H223</f>
        <v>0</v>
      </c>
      <c r="Q223" s="244">
        <v>0</v>
      </c>
      <c r="R223" s="244">
        <f>Q223*H223</f>
        <v>0</v>
      </c>
      <c r="S223" s="244">
        <v>0</v>
      </c>
      <c r="T223" s="245">
        <f>S223*H223</f>
        <v>0</v>
      </c>
      <c r="U223" s="36"/>
      <c r="V223" s="36"/>
      <c r="W223" s="36"/>
      <c r="X223" s="36"/>
      <c r="Y223" s="36"/>
      <c r="Z223" s="36"/>
      <c r="AA223" s="36"/>
      <c r="AB223" s="36"/>
      <c r="AC223" s="36"/>
      <c r="AD223" s="36"/>
      <c r="AE223" s="36"/>
      <c r="AR223" s="246" t="s">
        <v>209</v>
      </c>
      <c r="AT223" s="246" t="s">
        <v>204</v>
      </c>
      <c r="AU223" s="246" t="s">
        <v>80</v>
      </c>
      <c r="AY223" s="15" t="s">
        <v>203</v>
      </c>
      <c r="BE223" s="247">
        <f>IF(N223="základní",J223,0)</f>
        <v>0</v>
      </c>
      <c r="BF223" s="247">
        <f>IF(N223="snížená",J223,0)</f>
        <v>0</v>
      </c>
      <c r="BG223" s="247">
        <f>IF(N223="zákl. přenesená",J223,0)</f>
        <v>0</v>
      </c>
      <c r="BH223" s="247">
        <f>IF(N223="sníž. přenesená",J223,0)</f>
        <v>0</v>
      </c>
      <c r="BI223" s="247">
        <f>IF(N223="nulová",J223,0)</f>
        <v>0</v>
      </c>
      <c r="BJ223" s="15" t="s">
        <v>80</v>
      </c>
      <c r="BK223" s="247">
        <f>ROUND(I223*H223,2)</f>
        <v>0</v>
      </c>
      <c r="BL223" s="15" t="s">
        <v>209</v>
      </c>
      <c r="BM223" s="246" t="s">
        <v>759</v>
      </c>
    </row>
    <row r="224" s="2" customFormat="1">
      <c r="A224" s="36"/>
      <c r="B224" s="37"/>
      <c r="C224" s="38"/>
      <c r="D224" s="248" t="s">
        <v>211</v>
      </c>
      <c r="E224" s="38"/>
      <c r="F224" s="249" t="s">
        <v>608</v>
      </c>
      <c r="G224" s="38"/>
      <c r="H224" s="38"/>
      <c r="I224" s="152"/>
      <c r="J224" s="38"/>
      <c r="K224" s="38"/>
      <c r="L224" s="42"/>
      <c r="M224" s="250"/>
      <c r="N224" s="251"/>
      <c r="O224" s="89"/>
      <c r="P224" s="89"/>
      <c r="Q224" s="89"/>
      <c r="R224" s="89"/>
      <c r="S224" s="89"/>
      <c r="T224" s="90"/>
      <c r="U224" s="36"/>
      <c r="V224" s="36"/>
      <c r="W224" s="36"/>
      <c r="X224" s="36"/>
      <c r="Y224" s="36"/>
      <c r="Z224" s="36"/>
      <c r="AA224" s="36"/>
      <c r="AB224" s="36"/>
      <c r="AC224" s="36"/>
      <c r="AD224" s="36"/>
      <c r="AE224" s="36"/>
      <c r="AT224" s="15" t="s">
        <v>211</v>
      </c>
      <c r="AU224" s="15" t="s">
        <v>80</v>
      </c>
    </row>
    <row r="225" s="12" customFormat="1">
      <c r="A225" s="12"/>
      <c r="B225" s="252"/>
      <c r="C225" s="253"/>
      <c r="D225" s="248" t="s">
        <v>213</v>
      </c>
      <c r="E225" s="254" t="s">
        <v>293</v>
      </c>
      <c r="F225" s="255" t="s">
        <v>760</v>
      </c>
      <c r="G225" s="253"/>
      <c r="H225" s="256">
        <v>29.800000000000001</v>
      </c>
      <c r="I225" s="257"/>
      <c r="J225" s="253"/>
      <c r="K225" s="253"/>
      <c r="L225" s="258"/>
      <c r="M225" s="263"/>
      <c r="N225" s="264"/>
      <c r="O225" s="264"/>
      <c r="P225" s="264"/>
      <c r="Q225" s="264"/>
      <c r="R225" s="264"/>
      <c r="S225" s="264"/>
      <c r="T225" s="265"/>
      <c r="U225" s="12"/>
      <c r="V225" s="12"/>
      <c r="W225" s="12"/>
      <c r="X225" s="12"/>
      <c r="Y225" s="12"/>
      <c r="Z225" s="12"/>
      <c r="AA225" s="12"/>
      <c r="AB225" s="12"/>
      <c r="AC225" s="12"/>
      <c r="AD225" s="12"/>
      <c r="AE225" s="12"/>
      <c r="AT225" s="262" t="s">
        <v>213</v>
      </c>
      <c r="AU225" s="262" t="s">
        <v>80</v>
      </c>
      <c r="AV225" s="12" t="s">
        <v>95</v>
      </c>
      <c r="AW225" s="12" t="s">
        <v>29</v>
      </c>
      <c r="AX225" s="12" t="s">
        <v>80</v>
      </c>
      <c r="AY225" s="262" t="s">
        <v>203</v>
      </c>
    </row>
    <row r="226" s="2" customFormat="1" ht="6.96" customHeight="1">
      <c r="A226" s="36"/>
      <c r="B226" s="64"/>
      <c r="C226" s="65"/>
      <c r="D226" s="65"/>
      <c r="E226" s="65"/>
      <c r="F226" s="65"/>
      <c r="G226" s="65"/>
      <c r="H226" s="65"/>
      <c r="I226" s="193"/>
      <c r="J226" s="65"/>
      <c r="K226" s="65"/>
      <c r="L226" s="42"/>
      <c r="M226" s="36"/>
      <c r="O226" s="36"/>
      <c r="P226" s="36"/>
      <c r="Q226" s="36"/>
      <c r="R226" s="36"/>
      <c r="S226" s="36"/>
      <c r="T226" s="36"/>
      <c r="U226" s="36"/>
      <c r="V226" s="36"/>
      <c r="W226" s="36"/>
      <c r="X226" s="36"/>
      <c r="Y226" s="36"/>
      <c r="Z226" s="36"/>
      <c r="AA226" s="36"/>
      <c r="AB226" s="36"/>
      <c r="AC226" s="36"/>
      <c r="AD226" s="36"/>
      <c r="AE226" s="36"/>
    </row>
  </sheetData>
  <sheetProtection sheet="1" autoFilter="0" formatColumns="0" formatRows="0" objects="1" scenarios="1" spinCount="100000" saltValue="TTZIY7mjc+hM6MwHnAq7s5E/SaZ3KGKrf9/R1asOQeJP0gVGNeCbWQyVupFF6A80wLqbdoVmqjWzFojE84geUQ==" hashValue="eug3IAkwXo6lWTIE/tJ0JjMy974zRANCYcgJmpYwEr8AbelZXyNc+bqj+vSCPvzcvhaTxnDQbp0hCZ67F7xnLg==" algorithmName="SHA-512" password="CC35"/>
  <autoFilter ref="C125:K225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4:H114"/>
    <mergeCell ref="E116:H116"/>
    <mergeCell ref="E118:H118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style="1" customWidth="1"/>
    <col min="2" max="2" width="1.67" style="1" customWidth="1"/>
    <col min="3" max="3" width="4.17" style="1" customWidth="1"/>
    <col min="4" max="4" width="4.33" style="1" customWidth="1"/>
    <col min="5" max="5" width="17.17" style="1" customWidth="1"/>
    <col min="6" max="6" width="100.83" style="1" customWidth="1"/>
    <col min="7" max="7" width="7" style="1" customWidth="1"/>
    <col min="8" max="8" width="11.5" style="1" customWidth="1"/>
    <col min="9" max="9" width="20.17" style="144" customWidth="1"/>
    <col min="10" max="10" width="20.17" style="1" customWidth="1"/>
    <col min="11" max="11" width="20.17" style="1" customWidth="1"/>
    <col min="12" max="12" width="9.33" style="1" customWidth="1"/>
    <col min="13" max="13" width="10.83" style="1" hidden="1" customWidth="1"/>
    <col min="14" max="14" width="9.33" style="1" hidden="1"/>
    <col min="15" max="15" width="14.17" style="1" hidden="1" customWidth="1"/>
    <col min="16" max="16" width="14.17" style="1" hidden="1" customWidth="1"/>
    <col min="17" max="17" width="14.17" style="1" hidden="1" customWidth="1"/>
    <col min="18" max="18" width="14.17" style="1" hidden="1" customWidth="1"/>
    <col min="19" max="19" width="14.17" style="1" hidden="1" customWidth="1"/>
    <col min="20" max="20" width="14.17" style="1" hidden="1" customWidth="1"/>
    <col min="21" max="21" width="16.33" style="1" hidden="1" customWidth="1"/>
    <col min="22" max="22" width="12.33" style="1" customWidth="1"/>
    <col min="23" max="23" width="16.33" style="1" customWidth="1"/>
    <col min="24" max="24" width="12.33" style="1" customWidth="1"/>
    <col min="25" max="25" width="15" style="1" customWidth="1"/>
    <col min="26" max="26" width="11" style="1" customWidth="1"/>
    <col min="27" max="27" width="15" style="1" customWidth="1"/>
    <col min="28" max="28" width="16.33" style="1" customWidth="1"/>
    <col min="29" max="29" width="11" style="1" customWidth="1"/>
    <col min="30" max="30" width="15" style="1" customWidth="1"/>
    <col min="31" max="31" width="16.33" style="1" customWidth="1"/>
    <col min="44" max="44" width="9.33" style="1" hidden="1"/>
    <col min="45" max="45" width="9.33" style="1" hidden="1"/>
    <col min="46" max="46" width="9.33" style="1" hidden="1"/>
    <col min="47" max="47" width="9.33" style="1" hidden="1"/>
    <col min="48" max="48" width="9.33" style="1" hidden="1"/>
    <col min="49" max="49" width="9.33" style="1" hidden="1"/>
    <col min="50" max="50" width="9.33" style="1" hidden="1"/>
    <col min="51" max="51" width="9.33" style="1" hidden="1"/>
    <col min="52" max="52" width="9.33" style="1" hidden="1"/>
    <col min="53" max="53" width="9.33" style="1" hidden="1"/>
    <col min="54" max="54" width="9.33" style="1" hidden="1"/>
    <col min="55" max="55" width="9.33" style="1" hidden="1"/>
    <col min="56" max="56" width="9.33" style="1" hidden="1"/>
    <col min="57" max="57" width="9.33" style="1" hidden="1"/>
    <col min="58" max="58" width="9.33" style="1" hidden="1"/>
    <col min="59" max="59" width="9.33" style="1" hidden="1"/>
    <col min="60" max="60" width="9.33" style="1" hidden="1"/>
    <col min="61" max="61" width="9.33" style="1" hidden="1"/>
    <col min="62" max="62" width="9.33" style="1" hidden="1"/>
    <col min="63" max="63" width="9.33" style="1" hidden="1"/>
    <col min="64" max="64" width="9.33" style="1" hidden="1"/>
    <col min="65" max="65" width="9.33" style="1" hidden="1"/>
  </cols>
  <sheetData>
    <row r="2" s="1" customFormat="1" ht="36.96" customHeight="1">
      <c r="I2" s="144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108</v>
      </c>
      <c r="AZ2" s="266" t="s">
        <v>610</v>
      </c>
      <c r="BA2" s="266" t="s">
        <v>610</v>
      </c>
      <c r="BB2" s="266" t="s">
        <v>1</v>
      </c>
      <c r="BC2" s="266" t="s">
        <v>761</v>
      </c>
      <c r="BD2" s="266" t="s">
        <v>95</v>
      </c>
    </row>
    <row r="3" s="1" customFormat="1" ht="6.96" customHeight="1">
      <c r="B3" s="145"/>
      <c r="C3" s="146"/>
      <c r="D3" s="146"/>
      <c r="E3" s="146"/>
      <c r="F3" s="146"/>
      <c r="G3" s="146"/>
      <c r="H3" s="146"/>
      <c r="I3" s="147"/>
      <c r="J3" s="146"/>
      <c r="K3" s="146"/>
      <c r="L3" s="18"/>
      <c r="AT3" s="15" t="s">
        <v>82</v>
      </c>
      <c r="AZ3" s="266" t="s">
        <v>328</v>
      </c>
      <c r="BA3" s="266" t="s">
        <v>328</v>
      </c>
      <c r="BB3" s="266" t="s">
        <v>1</v>
      </c>
      <c r="BC3" s="266" t="s">
        <v>762</v>
      </c>
      <c r="BD3" s="266" t="s">
        <v>95</v>
      </c>
    </row>
    <row r="4" s="1" customFormat="1" ht="24.96" customHeight="1">
      <c r="B4" s="18"/>
      <c r="D4" s="148" t="s">
        <v>177</v>
      </c>
      <c r="I4" s="144"/>
      <c r="L4" s="18"/>
      <c r="M4" s="149" t="s">
        <v>10</v>
      </c>
      <c r="AT4" s="15" t="s">
        <v>4</v>
      </c>
      <c r="AZ4" s="266" t="s">
        <v>613</v>
      </c>
      <c r="BA4" s="266" t="s">
        <v>613</v>
      </c>
      <c r="BB4" s="266" t="s">
        <v>1</v>
      </c>
      <c r="BC4" s="266" t="s">
        <v>763</v>
      </c>
      <c r="BD4" s="266" t="s">
        <v>95</v>
      </c>
    </row>
    <row r="5" s="1" customFormat="1" ht="6.96" customHeight="1">
      <c r="B5" s="18"/>
      <c r="I5" s="144"/>
      <c r="L5" s="18"/>
      <c r="AZ5" s="266" t="s">
        <v>333</v>
      </c>
      <c r="BA5" s="266" t="s">
        <v>333</v>
      </c>
      <c r="BB5" s="266" t="s">
        <v>1</v>
      </c>
      <c r="BC5" s="266" t="s">
        <v>762</v>
      </c>
      <c r="BD5" s="266" t="s">
        <v>95</v>
      </c>
    </row>
    <row r="6" s="1" customFormat="1" ht="12" customHeight="1">
      <c r="B6" s="18"/>
      <c r="D6" s="150" t="s">
        <v>15</v>
      </c>
      <c r="I6" s="144"/>
      <c r="L6" s="18"/>
      <c r="AZ6" s="266" t="s">
        <v>615</v>
      </c>
      <c r="BA6" s="266" t="s">
        <v>615</v>
      </c>
      <c r="BB6" s="266" t="s">
        <v>1</v>
      </c>
      <c r="BC6" s="266" t="s">
        <v>763</v>
      </c>
      <c r="BD6" s="266" t="s">
        <v>95</v>
      </c>
    </row>
    <row r="7" s="1" customFormat="1" ht="16.5" customHeight="1">
      <c r="B7" s="18"/>
      <c r="E7" s="151" t="str">
        <f>'Rekapitulace stavby'!K6</f>
        <v>,,Úprava projektové dokumentace na stavbu Modernizace silnice II/298 Býšť - hranice kraje, km 9,700</v>
      </c>
      <c r="F7" s="150"/>
      <c r="G7" s="150"/>
      <c r="H7" s="150"/>
      <c r="I7" s="144"/>
      <c r="L7" s="18"/>
      <c r="AZ7" s="266" t="s">
        <v>293</v>
      </c>
      <c r="BA7" s="266" t="s">
        <v>293</v>
      </c>
      <c r="BB7" s="266" t="s">
        <v>1</v>
      </c>
      <c r="BC7" s="266" t="s">
        <v>762</v>
      </c>
      <c r="BD7" s="266" t="s">
        <v>95</v>
      </c>
    </row>
    <row r="8" s="1" customFormat="1" ht="12" customHeight="1">
      <c r="B8" s="18"/>
      <c r="D8" s="150" t="s">
        <v>178</v>
      </c>
      <c r="I8" s="144"/>
      <c r="L8" s="18"/>
      <c r="AZ8" s="266" t="s">
        <v>295</v>
      </c>
      <c r="BA8" s="266" t="s">
        <v>295</v>
      </c>
      <c r="BB8" s="266" t="s">
        <v>1</v>
      </c>
      <c r="BC8" s="266" t="s">
        <v>763</v>
      </c>
      <c r="BD8" s="266" t="s">
        <v>95</v>
      </c>
    </row>
    <row r="9" s="2" customFormat="1" ht="16.5" customHeight="1">
      <c r="A9" s="36"/>
      <c r="B9" s="42"/>
      <c r="C9" s="36"/>
      <c r="D9" s="36"/>
      <c r="E9" s="151" t="s">
        <v>299</v>
      </c>
      <c r="F9" s="36"/>
      <c r="G9" s="36"/>
      <c r="H9" s="36"/>
      <c r="I9" s="152"/>
      <c r="J9" s="36"/>
      <c r="K9" s="36"/>
      <c r="L9" s="61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  <c r="AZ9" s="266" t="s">
        <v>616</v>
      </c>
      <c r="BA9" s="266" t="s">
        <v>616</v>
      </c>
      <c r="BB9" s="266" t="s">
        <v>1</v>
      </c>
      <c r="BC9" s="266" t="s">
        <v>764</v>
      </c>
      <c r="BD9" s="266" t="s">
        <v>95</v>
      </c>
    </row>
    <row r="10" s="2" customFormat="1" ht="12" customHeight="1">
      <c r="A10" s="36"/>
      <c r="B10" s="42"/>
      <c r="C10" s="36"/>
      <c r="D10" s="150" t="s">
        <v>302</v>
      </c>
      <c r="E10" s="36"/>
      <c r="F10" s="36"/>
      <c r="G10" s="36"/>
      <c r="H10" s="36"/>
      <c r="I10" s="152"/>
      <c r="J10" s="36"/>
      <c r="K10" s="36"/>
      <c r="L10" s="61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  <c r="AZ10" s="266" t="s">
        <v>618</v>
      </c>
      <c r="BA10" s="266" t="s">
        <v>618</v>
      </c>
      <c r="BB10" s="266" t="s">
        <v>1</v>
      </c>
      <c r="BC10" s="266" t="s">
        <v>765</v>
      </c>
      <c r="BD10" s="266" t="s">
        <v>95</v>
      </c>
    </row>
    <row r="11" s="2" customFormat="1" ht="16.5" customHeight="1">
      <c r="A11" s="36"/>
      <c r="B11" s="42"/>
      <c r="C11" s="36"/>
      <c r="D11" s="36"/>
      <c r="E11" s="153" t="s">
        <v>766</v>
      </c>
      <c r="F11" s="36"/>
      <c r="G11" s="36"/>
      <c r="H11" s="36"/>
      <c r="I11" s="152"/>
      <c r="J11" s="36"/>
      <c r="K11" s="36"/>
      <c r="L11" s="61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  <c r="AZ11" s="266" t="s">
        <v>620</v>
      </c>
      <c r="BA11" s="266" t="s">
        <v>620</v>
      </c>
      <c r="BB11" s="266" t="s">
        <v>1</v>
      </c>
      <c r="BC11" s="266" t="s">
        <v>767</v>
      </c>
      <c r="BD11" s="266" t="s">
        <v>95</v>
      </c>
    </row>
    <row r="12" s="2" customFormat="1">
      <c r="A12" s="36"/>
      <c r="B12" s="42"/>
      <c r="C12" s="36"/>
      <c r="D12" s="36"/>
      <c r="E12" s="36"/>
      <c r="F12" s="36"/>
      <c r="G12" s="36"/>
      <c r="H12" s="36"/>
      <c r="I12" s="152"/>
      <c r="J12" s="36"/>
      <c r="K12" s="36"/>
      <c r="L12" s="61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  <c r="AZ12" s="266" t="s">
        <v>622</v>
      </c>
      <c r="BA12" s="266" t="s">
        <v>622</v>
      </c>
      <c r="BB12" s="266" t="s">
        <v>1</v>
      </c>
      <c r="BC12" s="266" t="s">
        <v>768</v>
      </c>
      <c r="BD12" s="266" t="s">
        <v>95</v>
      </c>
    </row>
    <row r="13" s="2" customFormat="1" ht="12" customHeight="1">
      <c r="A13" s="36"/>
      <c r="B13" s="42"/>
      <c r="C13" s="36"/>
      <c r="D13" s="150" t="s">
        <v>17</v>
      </c>
      <c r="E13" s="36"/>
      <c r="F13" s="139" t="s">
        <v>1</v>
      </c>
      <c r="G13" s="36"/>
      <c r="H13" s="36"/>
      <c r="I13" s="154" t="s">
        <v>18</v>
      </c>
      <c r="J13" s="139" t="s">
        <v>1</v>
      </c>
      <c r="K13" s="36"/>
      <c r="L13" s="61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50" t="s">
        <v>19</v>
      </c>
      <c r="E14" s="36"/>
      <c r="F14" s="139" t="s">
        <v>20</v>
      </c>
      <c r="G14" s="36"/>
      <c r="H14" s="36"/>
      <c r="I14" s="154" t="s">
        <v>21</v>
      </c>
      <c r="J14" s="155" t="str">
        <f>'Rekapitulace stavby'!AN8</f>
        <v>7. 11. 2019</v>
      </c>
      <c r="K14" s="36"/>
      <c r="L14" s="61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21.84" customHeight="1">
      <c r="A15" s="36"/>
      <c r="B15" s="42"/>
      <c r="C15" s="36"/>
      <c r="D15" s="156" t="s">
        <v>180</v>
      </c>
      <c r="E15" s="36"/>
      <c r="F15" s="157" t="s">
        <v>181</v>
      </c>
      <c r="G15" s="36"/>
      <c r="H15" s="36"/>
      <c r="I15" s="158" t="s">
        <v>182</v>
      </c>
      <c r="J15" s="157" t="s">
        <v>183</v>
      </c>
      <c r="K15" s="36"/>
      <c r="L15" s="61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12" customHeight="1">
      <c r="A16" s="36"/>
      <c r="B16" s="42"/>
      <c r="C16" s="36"/>
      <c r="D16" s="150" t="s">
        <v>23</v>
      </c>
      <c r="E16" s="36"/>
      <c r="F16" s="36"/>
      <c r="G16" s="36"/>
      <c r="H16" s="36"/>
      <c r="I16" s="154" t="s">
        <v>24</v>
      </c>
      <c r="J16" s="139" t="str">
        <f>IF('Rekapitulace stavby'!AN10="","",'Rekapitulace stavby'!AN10)</f>
        <v/>
      </c>
      <c r="K16" s="36"/>
      <c r="L16" s="61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8" customHeight="1">
      <c r="A17" s="36"/>
      <c r="B17" s="42"/>
      <c r="C17" s="36"/>
      <c r="D17" s="36"/>
      <c r="E17" s="139" t="str">
        <f>IF('Rekapitulace stavby'!E11="","",'Rekapitulace stavby'!E11)</f>
        <v xml:space="preserve"> </v>
      </c>
      <c r="F17" s="36"/>
      <c r="G17" s="36"/>
      <c r="H17" s="36"/>
      <c r="I17" s="154" t="s">
        <v>25</v>
      </c>
      <c r="J17" s="139" t="str">
        <f>IF('Rekapitulace stavby'!AN11="","",'Rekapitulace stavby'!AN11)</f>
        <v/>
      </c>
      <c r="K17" s="36"/>
      <c r="L17" s="61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6.96" customHeight="1">
      <c r="A18" s="36"/>
      <c r="B18" s="42"/>
      <c r="C18" s="36"/>
      <c r="D18" s="36"/>
      <c r="E18" s="36"/>
      <c r="F18" s="36"/>
      <c r="G18" s="36"/>
      <c r="H18" s="36"/>
      <c r="I18" s="152"/>
      <c r="J18" s="36"/>
      <c r="K18" s="36"/>
      <c r="L18" s="61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12" customHeight="1">
      <c r="A19" s="36"/>
      <c r="B19" s="42"/>
      <c r="C19" s="36"/>
      <c r="D19" s="150" t="s">
        <v>26</v>
      </c>
      <c r="E19" s="36"/>
      <c r="F19" s="36"/>
      <c r="G19" s="36"/>
      <c r="H19" s="36"/>
      <c r="I19" s="154" t="s">
        <v>24</v>
      </c>
      <c r="J19" s="31" t="str">
        <f>'Rekapitulace stavby'!AN13</f>
        <v>Vyplň údaj</v>
      </c>
      <c r="K19" s="36"/>
      <c r="L19" s="61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8" customHeight="1">
      <c r="A20" s="36"/>
      <c r="B20" s="42"/>
      <c r="C20" s="36"/>
      <c r="D20" s="36"/>
      <c r="E20" s="31" t="str">
        <f>'Rekapitulace stavby'!E14</f>
        <v>Vyplň údaj</v>
      </c>
      <c r="F20" s="139"/>
      <c r="G20" s="139"/>
      <c r="H20" s="139"/>
      <c r="I20" s="154" t="s">
        <v>25</v>
      </c>
      <c r="J20" s="31" t="str">
        <f>'Rekapitulace stavby'!AN14</f>
        <v>Vyplň údaj</v>
      </c>
      <c r="K20" s="36"/>
      <c r="L20" s="61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6.96" customHeight="1">
      <c r="A21" s="36"/>
      <c r="B21" s="42"/>
      <c r="C21" s="36"/>
      <c r="D21" s="36"/>
      <c r="E21" s="36"/>
      <c r="F21" s="36"/>
      <c r="G21" s="36"/>
      <c r="H21" s="36"/>
      <c r="I21" s="152"/>
      <c r="J21" s="36"/>
      <c r="K21" s="36"/>
      <c r="L21" s="61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12" customHeight="1">
      <c r="A22" s="36"/>
      <c r="B22" s="42"/>
      <c r="C22" s="36"/>
      <c r="D22" s="150" t="s">
        <v>28</v>
      </c>
      <c r="E22" s="36"/>
      <c r="F22" s="36"/>
      <c r="G22" s="36"/>
      <c r="H22" s="36"/>
      <c r="I22" s="154" t="s">
        <v>24</v>
      </c>
      <c r="J22" s="139" t="str">
        <f>IF('Rekapitulace stavby'!AN16="","",'Rekapitulace stavby'!AN16)</f>
        <v/>
      </c>
      <c r="K22" s="36"/>
      <c r="L22" s="61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8" customHeight="1">
      <c r="A23" s="36"/>
      <c r="B23" s="42"/>
      <c r="C23" s="36"/>
      <c r="D23" s="36"/>
      <c r="E23" s="139" t="str">
        <f>IF('Rekapitulace stavby'!E17="","",'Rekapitulace stavby'!E17)</f>
        <v xml:space="preserve"> </v>
      </c>
      <c r="F23" s="36"/>
      <c r="G23" s="36"/>
      <c r="H23" s="36"/>
      <c r="I23" s="154" t="s">
        <v>25</v>
      </c>
      <c r="J23" s="139" t="str">
        <f>IF('Rekapitulace stavby'!AN17="","",'Rekapitulace stavby'!AN17)</f>
        <v/>
      </c>
      <c r="K23" s="36"/>
      <c r="L23" s="61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6.96" customHeight="1">
      <c r="A24" s="36"/>
      <c r="B24" s="42"/>
      <c r="C24" s="36"/>
      <c r="D24" s="36"/>
      <c r="E24" s="36"/>
      <c r="F24" s="36"/>
      <c r="G24" s="36"/>
      <c r="H24" s="36"/>
      <c r="I24" s="152"/>
      <c r="J24" s="36"/>
      <c r="K24" s="36"/>
      <c r="L24" s="61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12" customHeight="1">
      <c r="A25" s="36"/>
      <c r="B25" s="42"/>
      <c r="C25" s="36"/>
      <c r="D25" s="150" t="s">
        <v>30</v>
      </c>
      <c r="E25" s="36"/>
      <c r="F25" s="36"/>
      <c r="G25" s="36"/>
      <c r="H25" s="36"/>
      <c r="I25" s="154" t="s">
        <v>24</v>
      </c>
      <c r="J25" s="139" t="str">
        <f>IF('Rekapitulace stavby'!AN19="","",'Rekapitulace stavby'!AN19)</f>
        <v/>
      </c>
      <c r="K25" s="36"/>
      <c r="L25" s="61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8" customHeight="1">
      <c r="A26" s="36"/>
      <c r="B26" s="42"/>
      <c r="C26" s="36"/>
      <c r="D26" s="36"/>
      <c r="E26" s="139" t="str">
        <f>IF('Rekapitulace stavby'!E20="","",'Rekapitulace stavby'!E20)</f>
        <v xml:space="preserve"> </v>
      </c>
      <c r="F26" s="36"/>
      <c r="G26" s="36"/>
      <c r="H26" s="36"/>
      <c r="I26" s="154" t="s">
        <v>25</v>
      </c>
      <c r="J26" s="139" t="str">
        <f>IF('Rekapitulace stavby'!AN20="","",'Rekapitulace stavby'!AN20)</f>
        <v/>
      </c>
      <c r="K26" s="36"/>
      <c r="L26" s="61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2" customFormat="1" ht="6.96" customHeight="1">
      <c r="A27" s="36"/>
      <c r="B27" s="42"/>
      <c r="C27" s="36"/>
      <c r="D27" s="36"/>
      <c r="E27" s="36"/>
      <c r="F27" s="36"/>
      <c r="G27" s="36"/>
      <c r="H27" s="36"/>
      <c r="I27" s="152"/>
      <c r="J27" s="36"/>
      <c r="K27" s="36"/>
      <c r="L27" s="61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s="2" customFormat="1" ht="12" customHeight="1">
      <c r="A28" s="36"/>
      <c r="B28" s="42"/>
      <c r="C28" s="36"/>
      <c r="D28" s="150" t="s">
        <v>31</v>
      </c>
      <c r="E28" s="36"/>
      <c r="F28" s="36"/>
      <c r="G28" s="36"/>
      <c r="H28" s="36"/>
      <c r="I28" s="152"/>
      <c r="J28" s="36"/>
      <c r="K28" s="36"/>
      <c r="L28" s="61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8" customFormat="1" ht="16.5" customHeight="1">
      <c r="A29" s="159"/>
      <c r="B29" s="160"/>
      <c r="C29" s="159"/>
      <c r="D29" s="159"/>
      <c r="E29" s="161" t="s">
        <v>1</v>
      </c>
      <c r="F29" s="161"/>
      <c r="G29" s="161"/>
      <c r="H29" s="161"/>
      <c r="I29" s="162"/>
      <c r="J29" s="159"/>
      <c r="K29" s="159"/>
      <c r="L29" s="163"/>
      <c r="S29" s="159"/>
      <c r="T29" s="159"/>
      <c r="U29" s="159"/>
      <c r="V29" s="159"/>
      <c r="W29" s="159"/>
      <c r="X29" s="159"/>
      <c r="Y29" s="159"/>
      <c r="Z29" s="159"/>
      <c r="AA29" s="159"/>
      <c r="AB29" s="159"/>
      <c r="AC29" s="159"/>
      <c r="AD29" s="159"/>
      <c r="AE29" s="159"/>
    </row>
    <row r="30" s="2" customFormat="1" ht="6.96" customHeight="1">
      <c r="A30" s="36"/>
      <c r="B30" s="42"/>
      <c r="C30" s="36"/>
      <c r="D30" s="36"/>
      <c r="E30" s="36"/>
      <c r="F30" s="36"/>
      <c r="G30" s="36"/>
      <c r="H30" s="36"/>
      <c r="I30" s="152"/>
      <c r="J30" s="36"/>
      <c r="K30" s="36"/>
      <c r="L30" s="61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64"/>
      <c r="E31" s="164"/>
      <c r="F31" s="164"/>
      <c r="G31" s="164"/>
      <c r="H31" s="164"/>
      <c r="I31" s="165"/>
      <c r="J31" s="164"/>
      <c r="K31" s="164"/>
      <c r="L31" s="61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25.44" customHeight="1">
      <c r="A32" s="36"/>
      <c r="B32" s="42"/>
      <c r="C32" s="36"/>
      <c r="D32" s="166" t="s">
        <v>32</v>
      </c>
      <c r="E32" s="36"/>
      <c r="F32" s="36"/>
      <c r="G32" s="36"/>
      <c r="H32" s="36"/>
      <c r="I32" s="152"/>
      <c r="J32" s="167">
        <f>ROUND(J123, 2)</f>
        <v>0</v>
      </c>
      <c r="K32" s="36"/>
      <c r="L32" s="61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6.96" customHeight="1">
      <c r="A33" s="36"/>
      <c r="B33" s="42"/>
      <c r="C33" s="36"/>
      <c r="D33" s="164"/>
      <c r="E33" s="164"/>
      <c r="F33" s="164"/>
      <c r="G33" s="164"/>
      <c r="H33" s="164"/>
      <c r="I33" s="165"/>
      <c r="J33" s="164"/>
      <c r="K33" s="164"/>
      <c r="L33" s="61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36"/>
      <c r="F34" s="168" t="s">
        <v>34</v>
      </c>
      <c r="G34" s="36"/>
      <c r="H34" s="36"/>
      <c r="I34" s="169" t="s">
        <v>33</v>
      </c>
      <c r="J34" s="168" t="s">
        <v>35</v>
      </c>
      <c r="K34" s="36"/>
      <c r="L34" s="61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="2" customFormat="1" ht="14.4" customHeight="1">
      <c r="A35" s="36"/>
      <c r="B35" s="42"/>
      <c r="C35" s="36"/>
      <c r="D35" s="170" t="s">
        <v>36</v>
      </c>
      <c r="E35" s="150" t="s">
        <v>37</v>
      </c>
      <c r="F35" s="171">
        <f>ROUND((SUM(BE123:BE220)),  2)</f>
        <v>0</v>
      </c>
      <c r="G35" s="36"/>
      <c r="H35" s="36"/>
      <c r="I35" s="172">
        <v>0.20999999999999999</v>
      </c>
      <c r="J35" s="171">
        <f>ROUND(((SUM(BE123:BE220))*I35),  2)</f>
        <v>0</v>
      </c>
      <c r="K35" s="36"/>
      <c r="L35" s="61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="2" customFormat="1" ht="14.4" customHeight="1">
      <c r="A36" s="36"/>
      <c r="B36" s="42"/>
      <c r="C36" s="36"/>
      <c r="D36" s="36"/>
      <c r="E36" s="150" t="s">
        <v>38</v>
      </c>
      <c r="F36" s="171">
        <f>ROUND((SUM(BF123:BF220)),  2)</f>
        <v>0</v>
      </c>
      <c r="G36" s="36"/>
      <c r="H36" s="36"/>
      <c r="I36" s="172">
        <v>0.14999999999999999</v>
      </c>
      <c r="J36" s="171">
        <f>ROUND(((SUM(BF123:BF220))*I36),  2)</f>
        <v>0</v>
      </c>
      <c r="K36" s="36"/>
      <c r="L36" s="61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50" t="s">
        <v>39</v>
      </c>
      <c r="F37" s="171">
        <f>ROUND((SUM(BG123:BG220)),  2)</f>
        <v>0</v>
      </c>
      <c r="G37" s="36"/>
      <c r="H37" s="36"/>
      <c r="I37" s="172">
        <v>0.20999999999999999</v>
      </c>
      <c r="J37" s="171">
        <f>0</f>
        <v>0</v>
      </c>
      <c r="K37" s="36"/>
      <c r="L37" s="61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hidden="1" s="2" customFormat="1" ht="14.4" customHeight="1">
      <c r="A38" s="36"/>
      <c r="B38" s="42"/>
      <c r="C38" s="36"/>
      <c r="D38" s="36"/>
      <c r="E38" s="150" t="s">
        <v>40</v>
      </c>
      <c r="F38" s="171">
        <f>ROUND((SUM(BH123:BH220)),  2)</f>
        <v>0</v>
      </c>
      <c r="G38" s="36"/>
      <c r="H38" s="36"/>
      <c r="I38" s="172">
        <v>0.14999999999999999</v>
      </c>
      <c r="J38" s="171">
        <f>0</f>
        <v>0</v>
      </c>
      <c r="K38" s="36"/>
      <c r="L38" s="61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hidden="1" s="2" customFormat="1" ht="14.4" customHeight="1">
      <c r="A39" s="36"/>
      <c r="B39" s="42"/>
      <c r="C39" s="36"/>
      <c r="D39" s="36"/>
      <c r="E39" s="150" t="s">
        <v>41</v>
      </c>
      <c r="F39" s="171">
        <f>ROUND((SUM(BI123:BI220)),  2)</f>
        <v>0</v>
      </c>
      <c r="G39" s="36"/>
      <c r="H39" s="36"/>
      <c r="I39" s="172">
        <v>0</v>
      </c>
      <c r="J39" s="171">
        <f>0</f>
        <v>0</v>
      </c>
      <c r="K39" s="36"/>
      <c r="L39" s="61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6.96" customHeight="1">
      <c r="A40" s="36"/>
      <c r="B40" s="42"/>
      <c r="C40" s="36"/>
      <c r="D40" s="36"/>
      <c r="E40" s="36"/>
      <c r="F40" s="36"/>
      <c r="G40" s="36"/>
      <c r="H40" s="36"/>
      <c r="I40" s="152"/>
      <c r="J40" s="36"/>
      <c r="K40" s="36"/>
      <c r="L40" s="61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2" customFormat="1" ht="25.44" customHeight="1">
      <c r="A41" s="36"/>
      <c r="B41" s="42"/>
      <c r="C41" s="173"/>
      <c r="D41" s="174" t="s">
        <v>42</v>
      </c>
      <c r="E41" s="175"/>
      <c r="F41" s="175"/>
      <c r="G41" s="176" t="s">
        <v>43</v>
      </c>
      <c r="H41" s="177" t="s">
        <v>44</v>
      </c>
      <c r="I41" s="178"/>
      <c r="J41" s="179">
        <f>SUM(J32:J39)</f>
        <v>0</v>
      </c>
      <c r="K41" s="180"/>
      <c r="L41" s="61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s="2" customFormat="1" ht="14.4" customHeight="1">
      <c r="A42" s="36"/>
      <c r="B42" s="42"/>
      <c r="C42" s="36"/>
      <c r="D42" s="36"/>
      <c r="E42" s="36"/>
      <c r="F42" s="36"/>
      <c r="G42" s="36"/>
      <c r="H42" s="36"/>
      <c r="I42" s="152"/>
      <c r="J42" s="36"/>
      <c r="K42" s="36"/>
      <c r="L42" s="61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3" s="1" customFormat="1" ht="14.4" customHeight="1">
      <c r="B43" s="18"/>
      <c r="I43" s="144"/>
      <c r="L43" s="18"/>
    </row>
    <row r="44" s="1" customFormat="1" ht="14.4" customHeight="1">
      <c r="B44" s="18"/>
      <c r="I44" s="144"/>
      <c r="L44" s="18"/>
    </row>
    <row r="45" s="1" customFormat="1" ht="14.4" customHeight="1">
      <c r="B45" s="18"/>
      <c r="I45" s="144"/>
      <c r="L45" s="18"/>
    </row>
    <row r="46" s="1" customFormat="1" ht="14.4" customHeight="1">
      <c r="B46" s="18"/>
      <c r="I46" s="144"/>
      <c r="L46" s="18"/>
    </row>
    <row r="47" s="1" customFormat="1" ht="14.4" customHeight="1">
      <c r="B47" s="18"/>
      <c r="I47" s="144"/>
      <c r="L47" s="18"/>
    </row>
    <row r="48" s="1" customFormat="1" ht="14.4" customHeight="1">
      <c r="B48" s="18"/>
      <c r="I48" s="144"/>
      <c r="L48" s="18"/>
    </row>
    <row r="49" s="2" customFormat="1" ht="14.4" customHeight="1">
      <c r="B49" s="61"/>
      <c r="D49" s="181" t="s">
        <v>45</v>
      </c>
      <c r="E49" s="182"/>
      <c r="F49" s="182"/>
      <c r="G49" s="181" t="s">
        <v>46</v>
      </c>
      <c r="H49" s="182"/>
      <c r="I49" s="183"/>
      <c r="J49" s="182"/>
      <c r="K49" s="182"/>
      <c r="L49" s="61"/>
    </row>
    <row r="50">
      <c r="B50" s="18"/>
      <c r="L50" s="18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 s="2" customFormat="1">
      <c r="A60" s="36"/>
      <c r="B60" s="42"/>
      <c r="C60" s="36"/>
      <c r="D60" s="184" t="s">
        <v>47</v>
      </c>
      <c r="E60" s="185"/>
      <c r="F60" s="186" t="s">
        <v>48</v>
      </c>
      <c r="G60" s="184" t="s">
        <v>47</v>
      </c>
      <c r="H60" s="185"/>
      <c r="I60" s="187"/>
      <c r="J60" s="188" t="s">
        <v>48</v>
      </c>
      <c r="K60" s="185"/>
      <c r="L60" s="61"/>
      <c r="S60" s="36"/>
      <c r="T60" s="36"/>
      <c r="U60" s="36"/>
      <c r="V60" s="36"/>
      <c r="W60" s="36"/>
      <c r="X60" s="36"/>
      <c r="Y60" s="36"/>
      <c r="Z60" s="36"/>
      <c r="AA60" s="36"/>
      <c r="AB60" s="36"/>
      <c r="AC60" s="36"/>
      <c r="AD60" s="36"/>
      <c r="AE60" s="36"/>
    </row>
    <row r="61">
      <c r="B61" s="18"/>
      <c r="L61" s="18"/>
    </row>
    <row r="62">
      <c r="B62" s="18"/>
      <c r="L62" s="18"/>
    </row>
    <row r="63">
      <c r="B63" s="18"/>
      <c r="L63" s="18"/>
    </row>
    <row r="64" s="2" customFormat="1">
      <c r="A64" s="36"/>
      <c r="B64" s="42"/>
      <c r="C64" s="36"/>
      <c r="D64" s="181" t="s">
        <v>49</v>
      </c>
      <c r="E64" s="189"/>
      <c r="F64" s="189"/>
      <c r="G64" s="181" t="s">
        <v>50</v>
      </c>
      <c r="H64" s="189"/>
      <c r="I64" s="190"/>
      <c r="J64" s="189"/>
      <c r="K64" s="189"/>
      <c r="L64" s="61"/>
      <c r="S64" s="36"/>
      <c r="T64" s="36"/>
      <c r="U64" s="36"/>
      <c r="V64" s="36"/>
      <c r="W64" s="36"/>
      <c r="X64" s="36"/>
      <c r="Y64" s="36"/>
      <c r="Z64" s="36"/>
      <c r="AA64" s="36"/>
      <c r="AB64" s="36"/>
      <c r="AC64" s="36"/>
      <c r="AD64" s="36"/>
      <c r="AE64" s="36"/>
    </row>
    <row r="65">
      <c r="B65" s="18"/>
      <c r="L65" s="18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 s="2" customFormat="1">
      <c r="A75" s="36"/>
      <c r="B75" s="42"/>
      <c r="C75" s="36"/>
      <c r="D75" s="184" t="s">
        <v>47</v>
      </c>
      <c r="E75" s="185"/>
      <c r="F75" s="186" t="s">
        <v>48</v>
      </c>
      <c r="G75" s="184" t="s">
        <v>47</v>
      </c>
      <c r="H75" s="185"/>
      <c r="I75" s="187"/>
      <c r="J75" s="188" t="s">
        <v>48</v>
      </c>
      <c r="K75" s="185"/>
      <c r="L75" s="61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="2" customFormat="1" ht="14.4" customHeight="1">
      <c r="A76" s="36"/>
      <c r="B76" s="191"/>
      <c r="C76" s="192"/>
      <c r="D76" s="192"/>
      <c r="E76" s="192"/>
      <c r="F76" s="192"/>
      <c r="G76" s="192"/>
      <c r="H76" s="192"/>
      <c r="I76" s="193"/>
      <c r="J76" s="192"/>
      <c r="K76" s="192"/>
      <c r="L76" s="61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80" s="2" customFormat="1" ht="6.96" customHeight="1">
      <c r="A80" s="36"/>
      <c r="B80" s="194"/>
      <c r="C80" s="195"/>
      <c r="D80" s="195"/>
      <c r="E80" s="195"/>
      <c r="F80" s="195"/>
      <c r="G80" s="195"/>
      <c r="H80" s="195"/>
      <c r="I80" s="196"/>
      <c r="J80" s="195"/>
      <c r="K80" s="195"/>
      <c r="L80" s="61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="2" customFormat="1" ht="24.96" customHeight="1">
      <c r="A81" s="36"/>
      <c r="B81" s="37"/>
      <c r="C81" s="21" t="s">
        <v>184</v>
      </c>
      <c r="D81" s="38"/>
      <c r="E81" s="38"/>
      <c r="F81" s="38"/>
      <c r="G81" s="38"/>
      <c r="H81" s="38"/>
      <c r="I81" s="152"/>
      <c r="J81" s="38"/>
      <c r="K81" s="38"/>
      <c r="L81" s="61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6.96" customHeight="1">
      <c r="A82" s="36"/>
      <c r="B82" s="37"/>
      <c r="C82" s="38"/>
      <c r="D82" s="38"/>
      <c r="E82" s="38"/>
      <c r="F82" s="38"/>
      <c r="G82" s="38"/>
      <c r="H82" s="38"/>
      <c r="I82" s="152"/>
      <c r="J82" s="38"/>
      <c r="K82" s="38"/>
      <c r="L82" s="61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12" customHeight="1">
      <c r="A83" s="36"/>
      <c r="B83" s="37"/>
      <c r="C83" s="30" t="s">
        <v>15</v>
      </c>
      <c r="D83" s="38"/>
      <c r="E83" s="38"/>
      <c r="F83" s="38"/>
      <c r="G83" s="38"/>
      <c r="H83" s="38"/>
      <c r="I83" s="152"/>
      <c r="J83" s="38"/>
      <c r="K83" s="38"/>
      <c r="L83" s="61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6.5" customHeight="1">
      <c r="A84" s="36"/>
      <c r="B84" s="37"/>
      <c r="C84" s="38"/>
      <c r="D84" s="38"/>
      <c r="E84" s="197" t="str">
        <f>E7</f>
        <v>,,Úprava projektové dokumentace na stavbu Modernizace silnice II/298 Býšť - hranice kraje, km 9,700</v>
      </c>
      <c r="F84" s="30"/>
      <c r="G84" s="30"/>
      <c r="H84" s="30"/>
      <c r="I84" s="152"/>
      <c r="J84" s="38"/>
      <c r="K84" s="38"/>
      <c r="L84" s="61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1" customFormat="1" ht="12" customHeight="1">
      <c r="B85" s="19"/>
      <c r="C85" s="30" t="s">
        <v>178</v>
      </c>
      <c r="D85" s="20"/>
      <c r="E85" s="20"/>
      <c r="F85" s="20"/>
      <c r="G85" s="20"/>
      <c r="H85" s="20"/>
      <c r="I85" s="144"/>
      <c r="J85" s="20"/>
      <c r="K85" s="20"/>
      <c r="L85" s="18"/>
    </row>
    <row r="86" s="2" customFormat="1" ht="16.5" customHeight="1">
      <c r="A86" s="36"/>
      <c r="B86" s="37"/>
      <c r="C86" s="38"/>
      <c r="D86" s="38"/>
      <c r="E86" s="197" t="s">
        <v>299</v>
      </c>
      <c r="F86" s="38"/>
      <c r="G86" s="38"/>
      <c r="H86" s="38"/>
      <c r="I86" s="152"/>
      <c r="J86" s="38"/>
      <c r="K86" s="38"/>
      <c r="L86" s="61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="2" customFormat="1" ht="12" customHeight="1">
      <c r="A87" s="36"/>
      <c r="B87" s="37"/>
      <c r="C87" s="30" t="s">
        <v>302</v>
      </c>
      <c r="D87" s="38"/>
      <c r="E87" s="38"/>
      <c r="F87" s="38"/>
      <c r="G87" s="38"/>
      <c r="H87" s="38"/>
      <c r="I87" s="152"/>
      <c r="J87" s="38"/>
      <c r="K87" s="38"/>
      <c r="L87" s="61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2" customFormat="1" ht="16.5" customHeight="1">
      <c r="A88" s="36"/>
      <c r="B88" s="37"/>
      <c r="C88" s="38"/>
      <c r="D88" s="38"/>
      <c r="E88" s="74" t="str">
        <f>E11</f>
        <v>SO 101.3 H - Modernizace silnice II/298 úsek 3 - způsobilé výdaje na hlavní aktivitu projektu</v>
      </c>
      <c r="F88" s="38"/>
      <c r="G88" s="38"/>
      <c r="H88" s="38"/>
      <c r="I88" s="152"/>
      <c r="J88" s="38"/>
      <c r="K88" s="38"/>
      <c r="L88" s="61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="2" customFormat="1" ht="6.96" customHeight="1">
      <c r="A89" s="36"/>
      <c r="B89" s="37"/>
      <c r="C89" s="38"/>
      <c r="D89" s="38"/>
      <c r="E89" s="38"/>
      <c r="F89" s="38"/>
      <c r="G89" s="38"/>
      <c r="H89" s="38"/>
      <c r="I89" s="152"/>
      <c r="J89" s="38"/>
      <c r="K89" s="38"/>
      <c r="L89" s="61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="2" customFormat="1" ht="12" customHeight="1">
      <c r="A90" s="36"/>
      <c r="B90" s="37"/>
      <c r="C90" s="30" t="s">
        <v>19</v>
      </c>
      <c r="D90" s="38"/>
      <c r="E90" s="38"/>
      <c r="F90" s="25" t="str">
        <f>F14</f>
        <v xml:space="preserve"> </v>
      </c>
      <c r="G90" s="38"/>
      <c r="H90" s="38"/>
      <c r="I90" s="154" t="s">
        <v>21</v>
      </c>
      <c r="J90" s="77" t="str">
        <f>IF(J14="","",J14)</f>
        <v>7. 11. 2019</v>
      </c>
      <c r="K90" s="38"/>
      <c r="L90" s="61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="2" customFormat="1" ht="6.96" customHeight="1">
      <c r="A91" s="36"/>
      <c r="B91" s="37"/>
      <c r="C91" s="38"/>
      <c r="D91" s="38"/>
      <c r="E91" s="38"/>
      <c r="F91" s="38"/>
      <c r="G91" s="38"/>
      <c r="H91" s="38"/>
      <c r="I91" s="152"/>
      <c r="J91" s="38"/>
      <c r="K91" s="38"/>
      <c r="L91" s="61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="2" customFormat="1" ht="15.15" customHeight="1">
      <c r="A92" s="36"/>
      <c r="B92" s="37"/>
      <c r="C92" s="30" t="s">
        <v>23</v>
      </c>
      <c r="D92" s="38"/>
      <c r="E92" s="38"/>
      <c r="F92" s="25" t="str">
        <f>E17</f>
        <v xml:space="preserve"> </v>
      </c>
      <c r="G92" s="38"/>
      <c r="H92" s="38"/>
      <c r="I92" s="154" t="s">
        <v>28</v>
      </c>
      <c r="J92" s="34" t="str">
        <f>E23</f>
        <v xml:space="preserve"> </v>
      </c>
      <c r="K92" s="38"/>
      <c r="L92" s="61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="2" customFormat="1" ht="15.15" customHeight="1">
      <c r="A93" s="36"/>
      <c r="B93" s="37"/>
      <c r="C93" s="30" t="s">
        <v>26</v>
      </c>
      <c r="D93" s="38"/>
      <c r="E93" s="38"/>
      <c r="F93" s="25" t="str">
        <f>IF(E20="","",E20)</f>
        <v>Vyplň údaj</v>
      </c>
      <c r="G93" s="38"/>
      <c r="H93" s="38"/>
      <c r="I93" s="154" t="s">
        <v>30</v>
      </c>
      <c r="J93" s="34" t="str">
        <f>E26</f>
        <v xml:space="preserve"> </v>
      </c>
      <c r="K93" s="38"/>
      <c r="L93" s="61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="2" customFormat="1" ht="10.32" customHeight="1">
      <c r="A94" s="36"/>
      <c r="B94" s="37"/>
      <c r="C94" s="38"/>
      <c r="D94" s="38"/>
      <c r="E94" s="38"/>
      <c r="F94" s="38"/>
      <c r="G94" s="38"/>
      <c r="H94" s="38"/>
      <c r="I94" s="152"/>
      <c r="J94" s="38"/>
      <c r="K94" s="38"/>
      <c r="L94" s="61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="2" customFormat="1" ht="29.28" customHeight="1">
      <c r="A95" s="36"/>
      <c r="B95" s="37"/>
      <c r="C95" s="198" t="s">
        <v>185</v>
      </c>
      <c r="D95" s="199"/>
      <c r="E95" s="199"/>
      <c r="F95" s="199"/>
      <c r="G95" s="199"/>
      <c r="H95" s="199"/>
      <c r="I95" s="200"/>
      <c r="J95" s="201" t="s">
        <v>186</v>
      </c>
      <c r="K95" s="199"/>
      <c r="L95" s="61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="2" customFormat="1" ht="10.32" customHeight="1">
      <c r="A96" s="36"/>
      <c r="B96" s="37"/>
      <c r="C96" s="38"/>
      <c r="D96" s="38"/>
      <c r="E96" s="38"/>
      <c r="F96" s="38"/>
      <c r="G96" s="38"/>
      <c r="H96" s="38"/>
      <c r="I96" s="152"/>
      <c r="J96" s="38"/>
      <c r="K96" s="38"/>
      <c r="L96" s="61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</row>
    <row r="97" s="2" customFormat="1" ht="22.8" customHeight="1">
      <c r="A97" s="36"/>
      <c r="B97" s="37"/>
      <c r="C97" s="202" t="s">
        <v>187</v>
      </c>
      <c r="D97" s="38"/>
      <c r="E97" s="38"/>
      <c r="F97" s="38"/>
      <c r="G97" s="38"/>
      <c r="H97" s="38"/>
      <c r="I97" s="152"/>
      <c r="J97" s="108">
        <f>J123</f>
        <v>0</v>
      </c>
      <c r="K97" s="38"/>
      <c r="L97" s="61"/>
      <c r="S97" s="36"/>
      <c r="T97" s="36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U97" s="15" t="s">
        <v>82</v>
      </c>
    </row>
    <row r="98" s="9" customFormat="1" ht="24.96" customHeight="1">
      <c r="A98" s="9"/>
      <c r="B98" s="203"/>
      <c r="C98" s="204"/>
      <c r="D98" s="205" t="s">
        <v>188</v>
      </c>
      <c r="E98" s="206"/>
      <c r="F98" s="206"/>
      <c r="G98" s="206"/>
      <c r="H98" s="206"/>
      <c r="I98" s="207"/>
      <c r="J98" s="208">
        <f>J124</f>
        <v>0</v>
      </c>
      <c r="K98" s="204"/>
      <c r="L98" s="209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9" customFormat="1" ht="24.96" customHeight="1">
      <c r="A99" s="9"/>
      <c r="B99" s="203"/>
      <c r="C99" s="204"/>
      <c r="D99" s="205" t="s">
        <v>253</v>
      </c>
      <c r="E99" s="206"/>
      <c r="F99" s="206"/>
      <c r="G99" s="206"/>
      <c r="H99" s="206"/>
      <c r="I99" s="207"/>
      <c r="J99" s="208">
        <f>J135</f>
        <v>0</v>
      </c>
      <c r="K99" s="204"/>
      <c r="L99" s="209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203"/>
      <c r="C100" s="204"/>
      <c r="D100" s="205" t="s">
        <v>308</v>
      </c>
      <c r="E100" s="206"/>
      <c r="F100" s="206"/>
      <c r="G100" s="206"/>
      <c r="H100" s="206"/>
      <c r="I100" s="207"/>
      <c r="J100" s="208">
        <f>J186</f>
        <v>0</v>
      </c>
      <c r="K100" s="204"/>
      <c r="L100" s="209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9" customFormat="1" ht="24.96" customHeight="1">
      <c r="A101" s="9"/>
      <c r="B101" s="203"/>
      <c r="C101" s="204"/>
      <c r="D101" s="205" t="s">
        <v>254</v>
      </c>
      <c r="E101" s="206"/>
      <c r="F101" s="206"/>
      <c r="G101" s="206"/>
      <c r="H101" s="206"/>
      <c r="I101" s="207"/>
      <c r="J101" s="208">
        <f>J214</f>
        <v>0</v>
      </c>
      <c r="K101" s="204"/>
      <c r="L101" s="209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2" customFormat="1" ht="21.84" customHeight="1">
      <c r="A102" s="36"/>
      <c r="B102" s="37"/>
      <c r="C102" s="38"/>
      <c r="D102" s="38"/>
      <c r="E102" s="38"/>
      <c r="F102" s="38"/>
      <c r="G102" s="38"/>
      <c r="H102" s="38"/>
      <c r="I102" s="152"/>
      <c r="J102" s="38"/>
      <c r="K102" s="38"/>
      <c r="L102" s="61"/>
      <c r="S102" s="36"/>
      <c r="T102" s="36"/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</row>
    <row r="103" s="2" customFormat="1" ht="6.96" customHeight="1">
      <c r="A103" s="36"/>
      <c r="B103" s="64"/>
      <c r="C103" s="65"/>
      <c r="D103" s="65"/>
      <c r="E103" s="65"/>
      <c r="F103" s="65"/>
      <c r="G103" s="65"/>
      <c r="H103" s="65"/>
      <c r="I103" s="193"/>
      <c r="J103" s="65"/>
      <c r="K103" s="65"/>
      <c r="L103" s="61"/>
      <c r="S103" s="36"/>
      <c r="T103" s="36"/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</row>
    <row r="107" s="2" customFormat="1" ht="6.96" customHeight="1">
      <c r="A107" s="36"/>
      <c r="B107" s="66"/>
      <c r="C107" s="67"/>
      <c r="D107" s="67"/>
      <c r="E107" s="67"/>
      <c r="F107" s="67"/>
      <c r="G107" s="67"/>
      <c r="H107" s="67"/>
      <c r="I107" s="196"/>
      <c r="J107" s="67"/>
      <c r="K107" s="67"/>
      <c r="L107" s="61"/>
      <c r="S107" s="36"/>
      <c r="T107" s="36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</row>
    <row r="108" s="2" customFormat="1" ht="24.96" customHeight="1">
      <c r="A108" s="36"/>
      <c r="B108" s="37"/>
      <c r="C108" s="21" t="s">
        <v>189</v>
      </c>
      <c r="D108" s="38"/>
      <c r="E108" s="38"/>
      <c r="F108" s="38"/>
      <c r="G108" s="38"/>
      <c r="H108" s="38"/>
      <c r="I108" s="152"/>
      <c r="J108" s="38"/>
      <c r="K108" s="38"/>
      <c r="L108" s="61"/>
      <c r="S108" s="36"/>
      <c r="T108" s="36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</row>
    <row r="109" s="2" customFormat="1" ht="6.96" customHeight="1">
      <c r="A109" s="36"/>
      <c r="B109" s="37"/>
      <c r="C109" s="38"/>
      <c r="D109" s="38"/>
      <c r="E109" s="38"/>
      <c r="F109" s="38"/>
      <c r="G109" s="38"/>
      <c r="H109" s="38"/>
      <c r="I109" s="152"/>
      <c r="J109" s="38"/>
      <c r="K109" s="38"/>
      <c r="L109" s="61"/>
      <c r="S109" s="36"/>
      <c r="T109" s="36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</row>
    <row r="110" s="2" customFormat="1" ht="12" customHeight="1">
      <c r="A110" s="36"/>
      <c r="B110" s="37"/>
      <c r="C110" s="30" t="s">
        <v>15</v>
      </c>
      <c r="D110" s="38"/>
      <c r="E110" s="38"/>
      <c r="F110" s="38"/>
      <c r="G110" s="38"/>
      <c r="H110" s="38"/>
      <c r="I110" s="152"/>
      <c r="J110" s="38"/>
      <c r="K110" s="38"/>
      <c r="L110" s="61"/>
      <c r="S110" s="36"/>
      <c r="T110" s="36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</row>
    <row r="111" s="2" customFormat="1" ht="16.5" customHeight="1">
      <c r="A111" s="36"/>
      <c r="B111" s="37"/>
      <c r="C111" s="38"/>
      <c r="D111" s="38"/>
      <c r="E111" s="197" t="str">
        <f>E7</f>
        <v>,,Úprava projektové dokumentace na stavbu Modernizace silnice II/298 Býšť - hranice kraje, km 9,700</v>
      </c>
      <c r="F111" s="30"/>
      <c r="G111" s="30"/>
      <c r="H111" s="30"/>
      <c r="I111" s="152"/>
      <c r="J111" s="38"/>
      <c r="K111" s="38"/>
      <c r="L111" s="61"/>
      <c r="S111" s="36"/>
      <c r="T111" s="36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</row>
    <row r="112" s="1" customFormat="1" ht="12" customHeight="1">
      <c r="B112" s="19"/>
      <c r="C112" s="30" t="s">
        <v>178</v>
      </c>
      <c r="D112" s="20"/>
      <c r="E112" s="20"/>
      <c r="F112" s="20"/>
      <c r="G112" s="20"/>
      <c r="H112" s="20"/>
      <c r="I112" s="144"/>
      <c r="J112" s="20"/>
      <c r="K112" s="20"/>
      <c r="L112" s="18"/>
    </row>
    <row r="113" s="2" customFormat="1" ht="16.5" customHeight="1">
      <c r="A113" s="36"/>
      <c r="B113" s="37"/>
      <c r="C113" s="38"/>
      <c r="D113" s="38"/>
      <c r="E113" s="197" t="s">
        <v>299</v>
      </c>
      <c r="F113" s="38"/>
      <c r="G113" s="38"/>
      <c r="H113" s="38"/>
      <c r="I113" s="152"/>
      <c r="J113" s="38"/>
      <c r="K113" s="38"/>
      <c r="L113" s="61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</row>
    <row r="114" s="2" customFormat="1" ht="12" customHeight="1">
      <c r="A114" s="36"/>
      <c r="B114" s="37"/>
      <c r="C114" s="30" t="s">
        <v>302</v>
      </c>
      <c r="D114" s="38"/>
      <c r="E114" s="38"/>
      <c r="F114" s="38"/>
      <c r="G114" s="38"/>
      <c r="H114" s="38"/>
      <c r="I114" s="152"/>
      <c r="J114" s="38"/>
      <c r="K114" s="38"/>
      <c r="L114" s="61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</row>
    <row r="115" s="2" customFormat="1" ht="16.5" customHeight="1">
      <c r="A115" s="36"/>
      <c r="B115" s="37"/>
      <c r="C115" s="38"/>
      <c r="D115" s="38"/>
      <c r="E115" s="74" t="str">
        <f>E11</f>
        <v>SO 101.3 H - Modernizace silnice II/298 úsek 3 - způsobilé výdaje na hlavní aktivitu projektu</v>
      </c>
      <c r="F115" s="38"/>
      <c r="G115" s="38"/>
      <c r="H115" s="38"/>
      <c r="I115" s="152"/>
      <c r="J115" s="38"/>
      <c r="K115" s="38"/>
      <c r="L115" s="61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</row>
    <row r="116" s="2" customFormat="1" ht="6.96" customHeight="1">
      <c r="A116" s="36"/>
      <c r="B116" s="37"/>
      <c r="C116" s="38"/>
      <c r="D116" s="38"/>
      <c r="E116" s="38"/>
      <c r="F116" s="38"/>
      <c r="G116" s="38"/>
      <c r="H116" s="38"/>
      <c r="I116" s="152"/>
      <c r="J116" s="38"/>
      <c r="K116" s="38"/>
      <c r="L116" s="61"/>
      <c r="S116" s="36"/>
      <c r="T116" s="36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</row>
    <row r="117" s="2" customFormat="1" ht="12" customHeight="1">
      <c r="A117" s="36"/>
      <c r="B117" s="37"/>
      <c r="C117" s="30" t="s">
        <v>19</v>
      </c>
      <c r="D117" s="38"/>
      <c r="E117" s="38"/>
      <c r="F117" s="25" t="str">
        <f>F14</f>
        <v xml:space="preserve"> </v>
      </c>
      <c r="G117" s="38"/>
      <c r="H117" s="38"/>
      <c r="I117" s="154" t="s">
        <v>21</v>
      </c>
      <c r="J117" s="77" t="str">
        <f>IF(J14="","",J14)</f>
        <v>7. 11. 2019</v>
      </c>
      <c r="K117" s="38"/>
      <c r="L117" s="61"/>
      <c r="S117" s="36"/>
      <c r="T117" s="36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</row>
    <row r="118" s="2" customFormat="1" ht="6.96" customHeight="1">
      <c r="A118" s="36"/>
      <c r="B118" s="37"/>
      <c r="C118" s="38"/>
      <c r="D118" s="38"/>
      <c r="E118" s="38"/>
      <c r="F118" s="38"/>
      <c r="G118" s="38"/>
      <c r="H118" s="38"/>
      <c r="I118" s="152"/>
      <c r="J118" s="38"/>
      <c r="K118" s="38"/>
      <c r="L118" s="61"/>
      <c r="S118" s="36"/>
      <c r="T118" s="36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</row>
    <row r="119" s="2" customFormat="1" ht="15.15" customHeight="1">
      <c r="A119" s="36"/>
      <c r="B119" s="37"/>
      <c r="C119" s="30" t="s">
        <v>23</v>
      </c>
      <c r="D119" s="38"/>
      <c r="E119" s="38"/>
      <c r="F119" s="25" t="str">
        <f>E17</f>
        <v xml:space="preserve"> </v>
      </c>
      <c r="G119" s="38"/>
      <c r="H119" s="38"/>
      <c r="I119" s="154" t="s">
        <v>28</v>
      </c>
      <c r="J119" s="34" t="str">
        <f>E23</f>
        <v xml:space="preserve"> </v>
      </c>
      <c r="K119" s="38"/>
      <c r="L119" s="61"/>
      <c r="S119" s="36"/>
      <c r="T119" s="36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</row>
    <row r="120" s="2" customFormat="1" ht="15.15" customHeight="1">
      <c r="A120" s="36"/>
      <c r="B120" s="37"/>
      <c r="C120" s="30" t="s">
        <v>26</v>
      </c>
      <c r="D120" s="38"/>
      <c r="E120" s="38"/>
      <c r="F120" s="25" t="str">
        <f>IF(E20="","",E20)</f>
        <v>Vyplň údaj</v>
      </c>
      <c r="G120" s="38"/>
      <c r="H120" s="38"/>
      <c r="I120" s="154" t="s">
        <v>30</v>
      </c>
      <c r="J120" s="34" t="str">
        <f>E26</f>
        <v xml:space="preserve"> </v>
      </c>
      <c r="K120" s="38"/>
      <c r="L120" s="61"/>
      <c r="S120" s="36"/>
      <c r="T120" s="36"/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</row>
    <row r="121" s="2" customFormat="1" ht="10.32" customHeight="1">
      <c r="A121" s="36"/>
      <c r="B121" s="37"/>
      <c r="C121" s="38"/>
      <c r="D121" s="38"/>
      <c r="E121" s="38"/>
      <c r="F121" s="38"/>
      <c r="G121" s="38"/>
      <c r="H121" s="38"/>
      <c r="I121" s="152"/>
      <c r="J121" s="38"/>
      <c r="K121" s="38"/>
      <c r="L121" s="61"/>
      <c r="S121" s="36"/>
      <c r="T121" s="36"/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</row>
    <row r="122" s="10" customFormat="1" ht="29.28" customHeight="1">
      <c r="A122" s="210"/>
      <c r="B122" s="211"/>
      <c r="C122" s="212" t="s">
        <v>190</v>
      </c>
      <c r="D122" s="213" t="s">
        <v>57</v>
      </c>
      <c r="E122" s="213" t="s">
        <v>53</v>
      </c>
      <c r="F122" s="213" t="s">
        <v>54</v>
      </c>
      <c r="G122" s="213" t="s">
        <v>191</v>
      </c>
      <c r="H122" s="213" t="s">
        <v>192</v>
      </c>
      <c r="I122" s="214" t="s">
        <v>193</v>
      </c>
      <c r="J122" s="213" t="s">
        <v>186</v>
      </c>
      <c r="K122" s="215" t="s">
        <v>194</v>
      </c>
      <c r="L122" s="216"/>
      <c r="M122" s="98" t="s">
        <v>1</v>
      </c>
      <c r="N122" s="99" t="s">
        <v>36</v>
      </c>
      <c r="O122" s="99" t="s">
        <v>195</v>
      </c>
      <c r="P122" s="99" t="s">
        <v>196</v>
      </c>
      <c r="Q122" s="99" t="s">
        <v>197</v>
      </c>
      <c r="R122" s="99" t="s">
        <v>198</v>
      </c>
      <c r="S122" s="99" t="s">
        <v>199</v>
      </c>
      <c r="T122" s="100" t="s">
        <v>200</v>
      </c>
      <c r="U122" s="210"/>
      <c r="V122" s="210"/>
      <c r="W122" s="210"/>
      <c r="X122" s="210"/>
      <c r="Y122" s="210"/>
      <c r="Z122" s="210"/>
      <c r="AA122" s="210"/>
      <c r="AB122" s="210"/>
      <c r="AC122" s="210"/>
      <c r="AD122" s="210"/>
      <c r="AE122" s="210"/>
    </row>
    <row r="123" s="2" customFormat="1" ht="22.8" customHeight="1">
      <c r="A123" s="36"/>
      <c r="B123" s="37"/>
      <c r="C123" s="105" t="s">
        <v>201</v>
      </c>
      <c r="D123" s="38"/>
      <c r="E123" s="38"/>
      <c r="F123" s="38"/>
      <c r="G123" s="38"/>
      <c r="H123" s="38"/>
      <c r="I123" s="152"/>
      <c r="J123" s="217">
        <f>BK123</f>
        <v>0</v>
      </c>
      <c r="K123" s="38"/>
      <c r="L123" s="42"/>
      <c r="M123" s="101"/>
      <c r="N123" s="218"/>
      <c r="O123" s="102"/>
      <c r="P123" s="219">
        <f>P124+P135+P186+P214</f>
        <v>0</v>
      </c>
      <c r="Q123" s="102"/>
      <c r="R123" s="219">
        <f>R124+R135+R186+R214</f>
        <v>0</v>
      </c>
      <c r="S123" s="102"/>
      <c r="T123" s="220">
        <f>T124+T135+T186+T214</f>
        <v>0</v>
      </c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T123" s="15" t="s">
        <v>71</v>
      </c>
      <c r="AU123" s="15" t="s">
        <v>82</v>
      </c>
      <c r="BK123" s="221">
        <f>BK124+BK135+BK186+BK214</f>
        <v>0</v>
      </c>
    </row>
    <row r="124" s="11" customFormat="1" ht="25.92" customHeight="1">
      <c r="A124" s="11"/>
      <c r="B124" s="222"/>
      <c r="C124" s="223"/>
      <c r="D124" s="224" t="s">
        <v>71</v>
      </c>
      <c r="E124" s="225" t="s">
        <v>72</v>
      </c>
      <c r="F124" s="225" t="s">
        <v>202</v>
      </c>
      <c r="G124" s="223"/>
      <c r="H124" s="223"/>
      <c r="I124" s="226"/>
      <c r="J124" s="227">
        <f>BK124</f>
        <v>0</v>
      </c>
      <c r="K124" s="223"/>
      <c r="L124" s="228"/>
      <c r="M124" s="229"/>
      <c r="N124" s="230"/>
      <c r="O124" s="230"/>
      <c r="P124" s="231">
        <f>SUM(P125:P134)</f>
        <v>0</v>
      </c>
      <c r="Q124" s="230"/>
      <c r="R124" s="231">
        <f>SUM(R125:R134)</f>
        <v>0</v>
      </c>
      <c r="S124" s="230"/>
      <c r="T124" s="232">
        <f>SUM(T125:T134)</f>
        <v>0</v>
      </c>
      <c r="U124" s="11"/>
      <c r="V124" s="11"/>
      <c r="W124" s="11"/>
      <c r="X124" s="11"/>
      <c r="Y124" s="11"/>
      <c r="Z124" s="11"/>
      <c r="AA124" s="11"/>
      <c r="AB124" s="11"/>
      <c r="AC124" s="11"/>
      <c r="AD124" s="11"/>
      <c r="AE124" s="11"/>
      <c r="AR124" s="233" t="s">
        <v>80</v>
      </c>
      <c r="AT124" s="234" t="s">
        <v>71</v>
      </c>
      <c r="AU124" s="234" t="s">
        <v>72</v>
      </c>
      <c r="AY124" s="233" t="s">
        <v>203</v>
      </c>
      <c r="BK124" s="235">
        <f>SUM(BK125:BK134)</f>
        <v>0</v>
      </c>
    </row>
    <row r="125" s="2" customFormat="1" ht="16.5" customHeight="1">
      <c r="A125" s="36"/>
      <c r="B125" s="37"/>
      <c r="C125" s="236" t="s">
        <v>80</v>
      </c>
      <c r="D125" s="236" t="s">
        <v>204</v>
      </c>
      <c r="E125" s="237" t="s">
        <v>309</v>
      </c>
      <c r="F125" s="238" t="s">
        <v>310</v>
      </c>
      <c r="G125" s="239" t="s">
        <v>311</v>
      </c>
      <c r="H125" s="240">
        <v>565.95000000000005</v>
      </c>
      <c r="I125" s="241"/>
      <c r="J125" s="240">
        <f>ROUND(I125*H125,2)</f>
        <v>0</v>
      </c>
      <c r="K125" s="238" t="s">
        <v>208</v>
      </c>
      <c r="L125" s="42"/>
      <c r="M125" s="242" t="s">
        <v>1</v>
      </c>
      <c r="N125" s="243" t="s">
        <v>37</v>
      </c>
      <c r="O125" s="89"/>
      <c r="P125" s="244">
        <f>O125*H125</f>
        <v>0</v>
      </c>
      <c r="Q125" s="244">
        <v>0</v>
      </c>
      <c r="R125" s="244">
        <f>Q125*H125</f>
        <v>0</v>
      </c>
      <c r="S125" s="244">
        <v>0</v>
      </c>
      <c r="T125" s="245">
        <f>S125*H125</f>
        <v>0</v>
      </c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R125" s="246" t="s">
        <v>209</v>
      </c>
      <c r="AT125" s="246" t="s">
        <v>204</v>
      </c>
      <c r="AU125" s="246" t="s">
        <v>80</v>
      </c>
      <c r="AY125" s="15" t="s">
        <v>203</v>
      </c>
      <c r="BE125" s="247">
        <f>IF(N125="základní",J125,0)</f>
        <v>0</v>
      </c>
      <c r="BF125" s="247">
        <f>IF(N125="snížená",J125,0)</f>
        <v>0</v>
      </c>
      <c r="BG125" s="247">
        <f>IF(N125="zákl. přenesená",J125,0)</f>
        <v>0</v>
      </c>
      <c r="BH125" s="247">
        <f>IF(N125="sníž. přenesená",J125,0)</f>
        <v>0</v>
      </c>
      <c r="BI125" s="247">
        <f>IF(N125="nulová",J125,0)</f>
        <v>0</v>
      </c>
      <c r="BJ125" s="15" t="s">
        <v>80</v>
      </c>
      <c r="BK125" s="247">
        <f>ROUND(I125*H125,2)</f>
        <v>0</v>
      </c>
      <c r="BL125" s="15" t="s">
        <v>209</v>
      </c>
      <c r="BM125" s="246" t="s">
        <v>769</v>
      </c>
    </row>
    <row r="126" s="2" customFormat="1">
      <c r="A126" s="36"/>
      <c r="B126" s="37"/>
      <c r="C126" s="38"/>
      <c r="D126" s="248" t="s">
        <v>211</v>
      </c>
      <c r="E126" s="38"/>
      <c r="F126" s="249" t="s">
        <v>313</v>
      </c>
      <c r="G126" s="38"/>
      <c r="H126" s="38"/>
      <c r="I126" s="152"/>
      <c r="J126" s="38"/>
      <c r="K126" s="38"/>
      <c r="L126" s="42"/>
      <c r="M126" s="250"/>
      <c r="N126" s="251"/>
      <c r="O126" s="89"/>
      <c r="P126" s="89"/>
      <c r="Q126" s="89"/>
      <c r="R126" s="89"/>
      <c r="S126" s="89"/>
      <c r="T126" s="90"/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T126" s="15" t="s">
        <v>211</v>
      </c>
      <c r="AU126" s="15" t="s">
        <v>80</v>
      </c>
    </row>
    <row r="127" s="12" customFormat="1">
      <c r="A127" s="12"/>
      <c r="B127" s="252"/>
      <c r="C127" s="253"/>
      <c r="D127" s="248" t="s">
        <v>213</v>
      </c>
      <c r="E127" s="254" t="s">
        <v>473</v>
      </c>
      <c r="F127" s="255" t="s">
        <v>770</v>
      </c>
      <c r="G127" s="253"/>
      <c r="H127" s="256">
        <v>134.5</v>
      </c>
      <c r="I127" s="257"/>
      <c r="J127" s="253"/>
      <c r="K127" s="253"/>
      <c r="L127" s="258"/>
      <c r="M127" s="259"/>
      <c r="N127" s="260"/>
      <c r="O127" s="260"/>
      <c r="P127" s="260"/>
      <c r="Q127" s="260"/>
      <c r="R127" s="260"/>
      <c r="S127" s="260"/>
      <c r="T127" s="261"/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T127" s="262" t="s">
        <v>213</v>
      </c>
      <c r="AU127" s="262" t="s">
        <v>80</v>
      </c>
      <c r="AV127" s="12" t="s">
        <v>95</v>
      </c>
      <c r="AW127" s="12" t="s">
        <v>29</v>
      </c>
      <c r="AX127" s="12" t="s">
        <v>72</v>
      </c>
      <c r="AY127" s="262" t="s">
        <v>203</v>
      </c>
    </row>
    <row r="128" s="12" customFormat="1">
      <c r="A128" s="12"/>
      <c r="B128" s="252"/>
      <c r="C128" s="253"/>
      <c r="D128" s="248" t="s">
        <v>213</v>
      </c>
      <c r="E128" s="254" t="s">
        <v>620</v>
      </c>
      <c r="F128" s="255" t="s">
        <v>771</v>
      </c>
      <c r="G128" s="253"/>
      <c r="H128" s="256">
        <v>288.30000000000001</v>
      </c>
      <c r="I128" s="257"/>
      <c r="J128" s="253"/>
      <c r="K128" s="253"/>
      <c r="L128" s="258"/>
      <c r="M128" s="259"/>
      <c r="N128" s="260"/>
      <c r="O128" s="260"/>
      <c r="P128" s="260"/>
      <c r="Q128" s="260"/>
      <c r="R128" s="260"/>
      <c r="S128" s="260"/>
      <c r="T128" s="261"/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T128" s="262" t="s">
        <v>213</v>
      </c>
      <c r="AU128" s="262" t="s">
        <v>80</v>
      </c>
      <c r="AV128" s="12" t="s">
        <v>95</v>
      </c>
      <c r="AW128" s="12" t="s">
        <v>29</v>
      </c>
      <c r="AX128" s="12" t="s">
        <v>72</v>
      </c>
      <c r="AY128" s="262" t="s">
        <v>203</v>
      </c>
    </row>
    <row r="129" s="12" customFormat="1">
      <c r="A129" s="12"/>
      <c r="B129" s="252"/>
      <c r="C129" s="253"/>
      <c r="D129" s="248" t="s">
        <v>213</v>
      </c>
      <c r="E129" s="254" t="s">
        <v>622</v>
      </c>
      <c r="F129" s="255" t="s">
        <v>772</v>
      </c>
      <c r="G129" s="253"/>
      <c r="H129" s="256">
        <v>143.15000000000001</v>
      </c>
      <c r="I129" s="257"/>
      <c r="J129" s="253"/>
      <c r="K129" s="253"/>
      <c r="L129" s="258"/>
      <c r="M129" s="259"/>
      <c r="N129" s="260"/>
      <c r="O129" s="260"/>
      <c r="P129" s="260"/>
      <c r="Q129" s="260"/>
      <c r="R129" s="260"/>
      <c r="S129" s="260"/>
      <c r="T129" s="261"/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T129" s="262" t="s">
        <v>213</v>
      </c>
      <c r="AU129" s="262" t="s">
        <v>80</v>
      </c>
      <c r="AV129" s="12" t="s">
        <v>95</v>
      </c>
      <c r="AW129" s="12" t="s">
        <v>29</v>
      </c>
      <c r="AX129" s="12" t="s">
        <v>72</v>
      </c>
      <c r="AY129" s="262" t="s">
        <v>203</v>
      </c>
    </row>
    <row r="130" s="12" customFormat="1">
      <c r="A130" s="12"/>
      <c r="B130" s="252"/>
      <c r="C130" s="253"/>
      <c r="D130" s="248" t="s">
        <v>213</v>
      </c>
      <c r="E130" s="254" t="s">
        <v>629</v>
      </c>
      <c r="F130" s="255" t="s">
        <v>630</v>
      </c>
      <c r="G130" s="253"/>
      <c r="H130" s="256">
        <v>565.95000000000005</v>
      </c>
      <c r="I130" s="257"/>
      <c r="J130" s="253"/>
      <c r="K130" s="253"/>
      <c r="L130" s="258"/>
      <c r="M130" s="259"/>
      <c r="N130" s="260"/>
      <c r="O130" s="260"/>
      <c r="P130" s="260"/>
      <c r="Q130" s="260"/>
      <c r="R130" s="260"/>
      <c r="S130" s="260"/>
      <c r="T130" s="261"/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T130" s="262" t="s">
        <v>213</v>
      </c>
      <c r="AU130" s="262" t="s">
        <v>80</v>
      </c>
      <c r="AV130" s="12" t="s">
        <v>95</v>
      </c>
      <c r="AW130" s="12" t="s">
        <v>29</v>
      </c>
      <c r="AX130" s="12" t="s">
        <v>80</v>
      </c>
      <c r="AY130" s="262" t="s">
        <v>203</v>
      </c>
    </row>
    <row r="131" s="2" customFormat="1" ht="16.5" customHeight="1">
      <c r="A131" s="36"/>
      <c r="B131" s="37"/>
      <c r="C131" s="236" t="s">
        <v>95</v>
      </c>
      <c r="D131" s="236" t="s">
        <v>204</v>
      </c>
      <c r="E131" s="237" t="s">
        <v>319</v>
      </c>
      <c r="F131" s="238" t="s">
        <v>310</v>
      </c>
      <c r="G131" s="239" t="s">
        <v>311</v>
      </c>
      <c r="H131" s="240">
        <v>5.4800000000000004</v>
      </c>
      <c r="I131" s="241"/>
      <c r="J131" s="240">
        <f>ROUND(I131*H131,2)</f>
        <v>0</v>
      </c>
      <c r="K131" s="238" t="s">
        <v>208</v>
      </c>
      <c r="L131" s="42"/>
      <c r="M131" s="242" t="s">
        <v>1</v>
      </c>
      <c r="N131" s="243" t="s">
        <v>37</v>
      </c>
      <c r="O131" s="89"/>
      <c r="P131" s="244">
        <f>O131*H131</f>
        <v>0</v>
      </c>
      <c r="Q131" s="244">
        <v>0</v>
      </c>
      <c r="R131" s="244">
        <f>Q131*H131</f>
        <v>0</v>
      </c>
      <c r="S131" s="244">
        <v>0</v>
      </c>
      <c r="T131" s="245">
        <f>S131*H131</f>
        <v>0</v>
      </c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R131" s="246" t="s">
        <v>209</v>
      </c>
      <c r="AT131" s="246" t="s">
        <v>204</v>
      </c>
      <c r="AU131" s="246" t="s">
        <v>80</v>
      </c>
      <c r="AY131" s="15" t="s">
        <v>203</v>
      </c>
      <c r="BE131" s="247">
        <f>IF(N131="základní",J131,0)</f>
        <v>0</v>
      </c>
      <c r="BF131" s="247">
        <f>IF(N131="snížená",J131,0)</f>
        <v>0</v>
      </c>
      <c r="BG131" s="247">
        <f>IF(N131="zákl. přenesená",J131,0)</f>
        <v>0</v>
      </c>
      <c r="BH131" s="247">
        <f>IF(N131="sníž. přenesená",J131,0)</f>
        <v>0</v>
      </c>
      <c r="BI131" s="247">
        <f>IF(N131="nulová",J131,0)</f>
        <v>0</v>
      </c>
      <c r="BJ131" s="15" t="s">
        <v>80</v>
      </c>
      <c r="BK131" s="247">
        <f>ROUND(I131*H131,2)</f>
        <v>0</v>
      </c>
      <c r="BL131" s="15" t="s">
        <v>209</v>
      </c>
      <c r="BM131" s="246" t="s">
        <v>773</v>
      </c>
    </row>
    <row r="132" s="2" customFormat="1">
      <c r="A132" s="36"/>
      <c r="B132" s="37"/>
      <c r="C132" s="38"/>
      <c r="D132" s="248" t="s">
        <v>211</v>
      </c>
      <c r="E132" s="38"/>
      <c r="F132" s="249" t="s">
        <v>313</v>
      </c>
      <c r="G132" s="38"/>
      <c r="H132" s="38"/>
      <c r="I132" s="152"/>
      <c r="J132" s="38"/>
      <c r="K132" s="38"/>
      <c r="L132" s="42"/>
      <c r="M132" s="250"/>
      <c r="N132" s="251"/>
      <c r="O132" s="89"/>
      <c r="P132" s="89"/>
      <c r="Q132" s="89"/>
      <c r="R132" s="89"/>
      <c r="S132" s="89"/>
      <c r="T132" s="90"/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T132" s="15" t="s">
        <v>211</v>
      </c>
      <c r="AU132" s="15" t="s">
        <v>80</v>
      </c>
    </row>
    <row r="133" s="13" customFormat="1">
      <c r="A133" s="13"/>
      <c r="B133" s="267"/>
      <c r="C133" s="268"/>
      <c r="D133" s="248" t="s">
        <v>213</v>
      </c>
      <c r="E133" s="269" t="s">
        <v>1</v>
      </c>
      <c r="F133" s="270" t="s">
        <v>321</v>
      </c>
      <c r="G133" s="268"/>
      <c r="H133" s="269" t="s">
        <v>1</v>
      </c>
      <c r="I133" s="271"/>
      <c r="J133" s="268"/>
      <c r="K133" s="268"/>
      <c r="L133" s="272"/>
      <c r="M133" s="273"/>
      <c r="N133" s="274"/>
      <c r="O133" s="274"/>
      <c r="P133" s="274"/>
      <c r="Q133" s="274"/>
      <c r="R133" s="274"/>
      <c r="S133" s="274"/>
      <c r="T133" s="275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76" t="s">
        <v>213</v>
      </c>
      <c r="AU133" s="276" t="s">
        <v>80</v>
      </c>
      <c r="AV133" s="13" t="s">
        <v>80</v>
      </c>
      <c r="AW133" s="13" t="s">
        <v>29</v>
      </c>
      <c r="AX133" s="13" t="s">
        <v>72</v>
      </c>
      <c r="AY133" s="276" t="s">
        <v>203</v>
      </c>
    </row>
    <row r="134" s="12" customFormat="1">
      <c r="A134" s="12"/>
      <c r="B134" s="252"/>
      <c r="C134" s="253"/>
      <c r="D134" s="248" t="s">
        <v>213</v>
      </c>
      <c r="E134" s="254" t="s">
        <v>480</v>
      </c>
      <c r="F134" s="255" t="s">
        <v>774</v>
      </c>
      <c r="G134" s="253"/>
      <c r="H134" s="256">
        <v>5.4800000000000004</v>
      </c>
      <c r="I134" s="257"/>
      <c r="J134" s="253"/>
      <c r="K134" s="253"/>
      <c r="L134" s="258"/>
      <c r="M134" s="259"/>
      <c r="N134" s="260"/>
      <c r="O134" s="260"/>
      <c r="P134" s="260"/>
      <c r="Q134" s="260"/>
      <c r="R134" s="260"/>
      <c r="S134" s="260"/>
      <c r="T134" s="261"/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T134" s="262" t="s">
        <v>213</v>
      </c>
      <c r="AU134" s="262" t="s">
        <v>80</v>
      </c>
      <c r="AV134" s="12" t="s">
        <v>95</v>
      </c>
      <c r="AW134" s="12" t="s">
        <v>29</v>
      </c>
      <c r="AX134" s="12" t="s">
        <v>80</v>
      </c>
      <c r="AY134" s="262" t="s">
        <v>203</v>
      </c>
    </row>
    <row r="135" s="11" customFormat="1" ht="25.92" customHeight="1">
      <c r="A135" s="11"/>
      <c r="B135" s="222"/>
      <c r="C135" s="223"/>
      <c r="D135" s="224" t="s">
        <v>71</v>
      </c>
      <c r="E135" s="225" t="s">
        <v>80</v>
      </c>
      <c r="F135" s="225" t="s">
        <v>264</v>
      </c>
      <c r="G135" s="223"/>
      <c r="H135" s="223"/>
      <c r="I135" s="226"/>
      <c r="J135" s="227">
        <f>BK135</f>
        <v>0</v>
      </c>
      <c r="K135" s="223"/>
      <c r="L135" s="228"/>
      <c r="M135" s="229"/>
      <c r="N135" s="230"/>
      <c r="O135" s="230"/>
      <c r="P135" s="231">
        <f>SUM(P136:P185)</f>
        <v>0</v>
      </c>
      <c r="Q135" s="230"/>
      <c r="R135" s="231">
        <f>SUM(R136:R185)</f>
        <v>0</v>
      </c>
      <c r="S135" s="230"/>
      <c r="T135" s="232">
        <f>SUM(T136:T185)</f>
        <v>0</v>
      </c>
      <c r="U135" s="11"/>
      <c r="V135" s="11"/>
      <c r="W135" s="11"/>
      <c r="X135" s="11"/>
      <c r="Y135" s="11"/>
      <c r="Z135" s="11"/>
      <c r="AA135" s="11"/>
      <c r="AB135" s="11"/>
      <c r="AC135" s="11"/>
      <c r="AD135" s="11"/>
      <c r="AE135" s="11"/>
      <c r="AR135" s="233" t="s">
        <v>80</v>
      </c>
      <c r="AT135" s="234" t="s">
        <v>71</v>
      </c>
      <c r="AU135" s="234" t="s">
        <v>72</v>
      </c>
      <c r="AY135" s="233" t="s">
        <v>203</v>
      </c>
      <c r="BK135" s="235">
        <f>SUM(BK136:BK185)</f>
        <v>0</v>
      </c>
    </row>
    <row r="136" s="2" customFormat="1" ht="16.5" customHeight="1">
      <c r="A136" s="36"/>
      <c r="B136" s="37"/>
      <c r="C136" s="236" t="s">
        <v>221</v>
      </c>
      <c r="D136" s="236" t="s">
        <v>204</v>
      </c>
      <c r="E136" s="237" t="s">
        <v>323</v>
      </c>
      <c r="F136" s="238" t="s">
        <v>324</v>
      </c>
      <c r="G136" s="239" t="s">
        <v>325</v>
      </c>
      <c r="H136" s="240">
        <v>121.70999999999999</v>
      </c>
      <c r="I136" s="241"/>
      <c r="J136" s="240">
        <f>ROUND(I136*H136,2)</f>
        <v>0</v>
      </c>
      <c r="K136" s="238" t="s">
        <v>208</v>
      </c>
      <c r="L136" s="42"/>
      <c r="M136" s="242" t="s">
        <v>1</v>
      </c>
      <c r="N136" s="243" t="s">
        <v>37</v>
      </c>
      <c r="O136" s="89"/>
      <c r="P136" s="244">
        <f>O136*H136</f>
        <v>0</v>
      </c>
      <c r="Q136" s="244">
        <v>0</v>
      </c>
      <c r="R136" s="244">
        <f>Q136*H136</f>
        <v>0</v>
      </c>
      <c r="S136" s="244">
        <v>0</v>
      </c>
      <c r="T136" s="245">
        <f>S136*H136</f>
        <v>0</v>
      </c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R136" s="246" t="s">
        <v>209</v>
      </c>
      <c r="AT136" s="246" t="s">
        <v>204</v>
      </c>
      <c r="AU136" s="246" t="s">
        <v>80</v>
      </c>
      <c r="AY136" s="15" t="s">
        <v>203</v>
      </c>
      <c r="BE136" s="247">
        <f>IF(N136="základní",J136,0)</f>
        <v>0</v>
      </c>
      <c r="BF136" s="247">
        <f>IF(N136="snížená",J136,0)</f>
        <v>0</v>
      </c>
      <c r="BG136" s="247">
        <f>IF(N136="zákl. přenesená",J136,0)</f>
        <v>0</v>
      </c>
      <c r="BH136" s="247">
        <f>IF(N136="sníž. přenesená",J136,0)</f>
        <v>0</v>
      </c>
      <c r="BI136" s="247">
        <f>IF(N136="nulová",J136,0)</f>
        <v>0</v>
      </c>
      <c r="BJ136" s="15" t="s">
        <v>80</v>
      </c>
      <c r="BK136" s="247">
        <f>ROUND(I136*H136,2)</f>
        <v>0</v>
      </c>
      <c r="BL136" s="15" t="s">
        <v>209</v>
      </c>
      <c r="BM136" s="246" t="s">
        <v>775</v>
      </c>
    </row>
    <row r="137" s="2" customFormat="1">
      <c r="A137" s="36"/>
      <c r="B137" s="37"/>
      <c r="C137" s="38"/>
      <c r="D137" s="248" t="s">
        <v>211</v>
      </c>
      <c r="E137" s="38"/>
      <c r="F137" s="249" t="s">
        <v>327</v>
      </c>
      <c r="G137" s="38"/>
      <c r="H137" s="38"/>
      <c r="I137" s="152"/>
      <c r="J137" s="38"/>
      <c r="K137" s="38"/>
      <c r="L137" s="42"/>
      <c r="M137" s="250"/>
      <c r="N137" s="251"/>
      <c r="O137" s="89"/>
      <c r="P137" s="89"/>
      <c r="Q137" s="89"/>
      <c r="R137" s="89"/>
      <c r="S137" s="89"/>
      <c r="T137" s="90"/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T137" s="15" t="s">
        <v>211</v>
      </c>
      <c r="AU137" s="15" t="s">
        <v>80</v>
      </c>
    </row>
    <row r="138" s="12" customFormat="1">
      <c r="A138" s="12"/>
      <c r="B138" s="252"/>
      <c r="C138" s="253"/>
      <c r="D138" s="248" t="s">
        <v>213</v>
      </c>
      <c r="E138" s="254" t="s">
        <v>403</v>
      </c>
      <c r="F138" s="255" t="s">
        <v>776</v>
      </c>
      <c r="G138" s="253"/>
      <c r="H138" s="256">
        <v>121.70999999999999</v>
      </c>
      <c r="I138" s="257"/>
      <c r="J138" s="253"/>
      <c r="K138" s="253"/>
      <c r="L138" s="258"/>
      <c r="M138" s="259"/>
      <c r="N138" s="260"/>
      <c r="O138" s="260"/>
      <c r="P138" s="260"/>
      <c r="Q138" s="260"/>
      <c r="R138" s="260"/>
      <c r="S138" s="260"/>
      <c r="T138" s="261"/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T138" s="262" t="s">
        <v>213</v>
      </c>
      <c r="AU138" s="262" t="s">
        <v>80</v>
      </c>
      <c r="AV138" s="12" t="s">
        <v>95</v>
      </c>
      <c r="AW138" s="12" t="s">
        <v>29</v>
      </c>
      <c r="AX138" s="12" t="s">
        <v>80</v>
      </c>
      <c r="AY138" s="262" t="s">
        <v>203</v>
      </c>
    </row>
    <row r="139" s="2" customFormat="1" ht="24" customHeight="1">
      <c r="A139" s="36"/>
      <c r="B139" s="37"/>
      <c r="C139" s="236" t="s">
        <v>209</v>
      </c>
      <c r="D139" s="236" t="s">
        <v>204</v>
      </c>
      <c r="E139" s="237" t="s">
        <v>330</v>
      </c>
      <c r="F139" s="238" t="s">
        <v>331</v>
      </c>
      <c r="G139" s="239" t="s">
        <v>311</v>
      </c>
      <c r="H139" s="240">
        <v>548.51999999999998</v>
      </c>
      <c r="I139" s="241"/>
      <c r="J139" s="240">
        <f>ROUND(I139*H139,2)</f>
        <v>0</v>
      </c>
      <c r="K139" s="238" t="s">
        <v>208</v>
      </c>
      <c r="L139" s="42"/>
      <c r="M139" s="242" t="s">
        <v>1</v>
      </c>
      <c r="N139" s="243" t="s">
        <v>37</v>
      </c>
      <c r="O139" s="89"/>
      <c r="P139" s="244">
        <f>O139*H139</f>
        <v>0</v>
      </c>
      <c r="Q139" s="244">
        <v>0</v>
      </c>
      <c r="R139" s="244">
        <f>Q139*H139</f>
        <v>0</v>
      </c>
      <c r="S139" s="244">
        <v>0</v>
      </c>
      <c r="T139" s="245">
        <f>S139*H139</f>
        <v>0</v>
      </c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R139" s="246" t="s">
        <v>209</v>
      </c>
      <c r="AT139" s="246" t="s">
        <v>204</v>
      </c>
      <c r="AU139" s="246" t="s">
        <v>80</v>
      </c>
      <c r="AY139" s="15" t="s">
        <v>203</v>
      </c>
      <c r="BE139" s="247">
        <f>IF(N139="základní",J139,0)</f>
        <v>0</v>
      </c>
      <c r="BF139" s="247">
        <f>IF(N139="snížená",J139,0)</f>
        <v>0</v>
      </c>
      <c r="BG139" s="247">
        <f>IF(N139="zákl. přenesená",J139,0)</f>
        <v>0</v>
      </c>
      <c r="BH139" s="247">
        <f>IF(N139="sníž. přenesená",J139,0)</f>
        <v>0</v>
      </c>
      <c r="BI139" s="247">
        <f>IF(N139="nulová",J139,0)</f>
        <v>0</v>
      </c>
      <c r="BJ139" s="15" t="s">
        <v>80</v>
      </c>
      <c r="BK139" s="247">
        <f>ROUND(I139*H139,2)</f>
        <v>0</v>
      </c>
      <c r="BL139" s="15" t="s">
        <v>209</v>
      </c>
      <c r="BM139" s="246" t="s">
        <v>777</v>
      </c>
    </row>
    <row r="140" s="2" customFormat="1">
      <c r="A140" s="36"/>
      <c r="B140" s="37"/>
      <c r="C140" s="38"/>
      <c r="D140" s="248" t="s">
        <v>211</v>
      </c>
      <c r="E140" s="38"/>
      <c r="F140" s="249" t="s">
        <v>327</v>
      </c>
      <c r="G140" s="38"/>
      <c r="H140" s="38"/>
      <c r="I140" s="152"/>
      <c r="J140" s="38"/>
      <c r="K140" s="38"/>
      <c r="L140" s="42"/>
      <c r="M140" s="250"/>
      <c r="N140" s="251"/>
      <c r="O140" s="89"/>
      <c r="P140" s="89"/>
      <c r="Q140" s="89"/>
      <c r="R140" s="89"/>
      <c r="S140" s="89"/>
      <c r="T140" s="90"/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T140" s="15" t="s">
        <v>211</v>
      </c>
      <c r="AU140" s="15" t="s">
        <v>80</v>
      </c>
    </row>
    <row r="141" s="12" customFormat="1">
      <c r="A141" s="12"/>
      <c r="B141" s="252"/>
      <c r="C141" s="253"/>
      <c r="D141" s="248" t="s">
        <v>213</v>
      </c>
      <c r="E141" s="254" t="s">
        <v>339</v>
      </c>
      <c r="F141" s="255" t="s">
        <v>778</v>
      </c>
      <c r="G141" s="253"/>
      <c r="H141" s="256">
        <v>548.51999999999998</v>
      </c>
      <c r="I141" s="257"/>
      <c r="J141" s="253"/>
      <c r="K141" s="253"/>
      <c r="L141" s="258"/>
      <c r="M141" s="259"/>
      <c r="N141" s="260"/>
      <c r="O141" s="260"/>
      <c r="P141" s="260"/>
      <c r="Q141" s="260"/>
      <c r="R141" s="260"/>
      <c r="S141" s="260"/>
      <c r="T141" s="261"/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T141" s="262" t="s">
        <v>213</v>
      </c>
      <c r="AU141" s="262" t="s">
        <v>80</v>
      </c>
      <c r="AV141" s="12" t="s">
        <v>95</v>
      </c>
      <c r="AW141" s="12" t="s">
        <v>29</v>
      </c>
      <c r="AX141" s="12" t="s">
        <v>80</v>
      </c>
      <c r="AY141" s="262" t="s">
        <v>203</v>
      </c>
    </row>
    <row r="142" s="2" customFormat="1" ht="16.5" customHeight="1">
      <c r="A142" s="36"/>
      <c r="B142" s="37"/>
      <c r="C142" s="236" t="s">
        <v>233</v>
      </c>
      <c r="D142" s="236" t="s">
        <v>204</v>
      </c>
      <c r="E142" s="237" t="s">
        <v>335</v>
      </c>
      <c r="F142" s="238" t="s">
        <v>336</v>
      </c>
      <c r="G142" s="239" t="s">
        <v>325</v>
      </c>
      <c r="H142" s="240">
        <v>357.5</v>
      </c>
      <c r="I142" s="241"/>
      <c r="J142" s="240">
        <f>ROUND(I142*H142,2)</f>
        <v>0</v>
      </c>
      <c r="K142" s="238" t="s">
        <v>208</v>
      </c>
      <c r="L142" s="42"/>
      <c r="M142" s="242" t="s">
        <v>1</v>
      </c>
      <c r="N142" s="243" t="s">
        <v>37</v>
      </c>
      <c r="O142" s="89"/>
      <c r="P142" s="244">
        <f>O142*H142</f>
        <v>0</v>
      </c>
      <c r="Q142" s="244">
        <v>0</v>
      </c>
      <c r="R142" s="244">
        <f>Q142*H142</f>
        <v>0</v>
      </c>
      <c r="S142" s="244">
        <v>0</v>
      </c>
      <c r="T142" s="245">
        <f>S142*H142</f>
        <v>0</v>
      </c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R142" s="246" t="s">
        <v>209</v>
      </c>
      <c r="AT142" s="246" t="s">
        <v>204</v>
      </c>
      <c r="AU142" s="246" t="s">
        <v>80</v>
      </c>
      <c r="AY142" s="15" t="s">
        <v>203</v>
      </c>
      <c r="BE142" s="247">
        <f>IF(N142="základní",J142,0)</f>
        <v>0</v>
      </c>
      <c r="BF142" s="247">
        <f>IF(N142="snížená",J142,0)</f>
        <v>0</v>
      </c>
      <c r="BG142" s="247">
        <f>IF(N142="zákl. přenesená",J142,0)</f>
        <v>0</v>
      </c>
      <c r="BH142" s="247">
        <f>IF(N142="sníž. přenesená",J142,0)</f>
        <v>0</v>
      </c>
      <c r="BI142" s="247">
        <f>IF(N142="nulová",J142,0)</f>
        <v>0</v>
      </c>
      <c r="BJ142" s="15" t="s">
        <v>80</v>
      </c>
      <c r="BK142" s="247">
        <f>ROUND(I142*H142,2)</f>
        <v>0</v>
      </c>
      <c r="BL142" s="15" t="s">
        <v>209</v>
      </c>
      <c r="BM142" s="246" t="s">
        <v>779</v>
      </c>
    </row>
    <row r="143" s="2" customFormat="1">
      <c r="A143" s="36"/>
      <c r="B143" s="37"/>
      <c r="C143" s="38"/>
      <c r="D143" s="248" t="s">
        <v>211</v>
      </c>
      <c r="E143" s="38"/>
      <c r="F143" s="249" t="s">
        <v>338</v>
      </c>
      <c r="G143" s="38"/>
      <c r="H143" s="38"/>
      <c r="I143" s="152"/>
      <c r="J143" s="38"/>
      <c r="K143" s="38"/>
      <c r="L143" s="42"/>
      <c r="M143" s="250"/>
      <c r="N143" s="251"/>
      <c r="O143" s="89"/>
      <c r="P143" s="89"/>
      <c r="Q143" s="89"/>
      <c r="R143" s="89"/>
      <c r="S143" s="89"/>
      <c r="T143" s="90"/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T143" s="15" t="s">
        <v>211</v>
      </c>
      <c r="AU143" s="15" t="s">
        <v>80</v>
      </c>
    </row>
    <row r="144" s="12" customFormat="1">
      <c r="A144" s="12"/>
      <c r="B144" s="252"/>
      <c r="C144" s="253"/>
      <c r="D144" s="248" t="s">
        <v>213</v>
      </c>
      <c r="E144" s="254" t="s">
        <v>382</v>
      </c>
      <c r="F144" s="255" t="s">
        <v>780</v>
      </c>
      <c r="G144" s="253"/>
      <c r="H144" s="256">
        <v>357.5</v>
      </c>
      <c r="I144" s="257"/>
      <c r="J144" s="253"/>
      <c r="K144" s="253"/>
      <c r="L144" s="258"/>
      <c r="M144" s="259"/>
      <c r="N144" s="260"/>
      <c r="O144" s="260"/>
      <c r="P144" s="260"/>
      <c r="Q144" s="260"/>
      <c r="R144" s="260"/>
      <c r="S144" s="260"/>
      <c r="T144" s="261"/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T144" s="262" t="s">
        <v>213</v>
      </c>
      <c r="AU144" s="262" t="s">
        <v>80</v>
      </c>
      <c r="AV144" s="12" t="s">
        <v>95</v>
      </c>
      <c r="AW144" s="12" t="s">
        <v>29</v>
      </c>
      <c r="AX144" s="12" t="s">
        <v>80</v>
      </c>
      <c r="AY144" s="262" t="s">
        <v>203</v>
      </c>
    </row>
    <row r="145" s="2" customFormat="1" ht="16.5" customHeight="1">
      <c r="A145" s="36"/>
      <c r="B145" s="37"/>
      <c r="C145" s="236" t="s">
        <v>239</v>
      </c>
      <c r="D145" s="236" t="s">
        <v>204</v>
      </c>
      <c r="E145" s="237" t="s">
        <v>341</v>
      </c>
      <c r="F145" s="238" t="s">
        <v>342</v>
      </c>
      <c r="G145" s="239" t="s">
        <v>311</v>
      </c>
      <c r="H145" s="240">
        <v>455.36000000000001</v>
      </c>
      <c r="I145" s="241"/>
      <c r="J145" s="240">
        <f>ROUND(I145*H145,2)</f>
        <v>0</v>
      </c>
      <c r="K145" s="238" t="s">
        <v>208</v>
      </c>
      <c r="L145" s="42"/>
      <c r="M145" s="242" t="s">
        <v>1</v>
      </c>
      <c r="N145" s="243" t="s">
        <v>37</v>
      </c>
      <c r="O145" s="89"/>
      <c r="P145" s="244">
        <f>O145*H145</f>
        <v>0</v>
      </c>
      <c r="Q145" s="244">
        <v>0</v>
      </c>
      <c r="R145" s="244">
        <f>Q145*H145</f>
        <v>0</v>
      </c>
      <c r="S145" s="244">
        <v>0</v>
      </c>
      <c r="T145" s="245">
        <f>S145*H145</f>
        <v>0</v>
      </c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R145" s="246" t="s">
        <v>209</v>
      </c>
      <c r="AT145" s="246" t="s">
        <v>204</v>
      </c>
      <c r="AU145" s="246" t="s">
        <v>80</v>
      </c>
      <c r="AY145" s="15" t="s">
        <v>203</v>
      </c>
      <c r="BE145" s="247">
        <f>IF(N145="základní",J145,0)</f>
        <v>0</v>
      </c>
      <c r="BF145" s="247">
        <f>IF(N145="snížená",J145,0)</f>
        <v>0</v>
      </c>
      <c r="BG145" s="247">
        <f>IF(N145="zákl. přenesená",J145,0)</f>
        <v>0</v>
      </c>
      <c r="BH145" s="247">
        <f>IF(N145="sníž. přenesená",J145,0)</f>
        <v>0</v>
      </c>
      <c r="BI145" s="247">
        <f>IF(N145="nulová",J145,0)</f>
        <v>0</v>
      </c>
      <c r="BJ145" s="15" t="s">
        <v>80</v>
      </c>
      <c r="BK145" s="247">
        <f>ROUND(I145*H145,2)</f>
        <v>0</v>
      </c>
      <c r="BL145" s="15" t="s">
        <v>209</v>
      </c>
      <c r="BM145" s="246" t="s">
        <v>781</v>
      </c>
    </row>
    <row r="146" s="2" customFormat="1">
      <c r="A146" s="36"/>
      <c r="B146" s="37"/>
      <c r="C146" s="38"/>
      <c r="D146" s="248" t="s">
        <v>211</v>
      </c>
      <c r="E146" s="38"/>
      <c r="F146" s="249" t="s">
        <v>344</v>
      </c>
      <c r="G146" s="38"/>
      <c r="H146" s="38"/>
      <c r="I146" s="152"/>
      <c r="J146" s="38"/>
      <c r="K146" s="38"/>
      <c r="L146" s="42"/>
      <c r="M146" s="250"/>
      <c r="N146" s="251"/>
      <c r="O146" s="89"/>
      <c r="P146" s="89"/>
      <c r="Q146" s="89"/>
      <c r="R146" s="89"/>
      <c r="S146" s="89"/>
      <c r="T146" s="90"/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T146" s="15" t="s">
        <v>211</v>
      </c>
      <c r="AU146" s="15" t="s">
        <v>80</v>
      </c>
    </row>
    <row r="147" s="12" customFormat="1">
      <c r="A147" s="12"/>
      <c r="B147" s="252"/>
      <c r="C147" s="253"/>
      <c r="D147" s="248" t="s">
        <v>213</v>
      </c>
      <c r="E147" s="254" t="s">
        <v>220</v>
      </c>
      <c r="F147" s="255" t="s">
        <v>782</v>
      </c>
      <c r="G147" s="253"/>
      <c r="H147" s="256">
        <v>455.36000000000001</v>
      </c>
      <c r="I147" s="257"/>
      <c r="J147" s="253"/>
      <c r="K147" s="253"/>
      <c r="L147" s="258"/>
      <c r="M147" s="259"/>
      <c r="N147" s="260"/>
      <c r="O147" s="260"/>
      <c r="P147" s="260"/>
      <c r="Q147" s="260"/>
      <c r="R147" s="260"/>
      <c r="S147" s="260"/>
      <c r="T147" s="261"/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T147" s="262" t="s">
        <v>213</v>
      </c>
      <c r="AU147" s="262" t="s">
        <v>80</v>
      </c>
      <c r="AV147" s="12" t="s">
        <v>95</v>
      </c>
      <c r="AW147" s="12" t="s">
        <v>29</v>
      </c>
      <c r="AX147" s="12" t="s">
        <v>80</v>
      </c>
      <c r="AY147" s="262" t="s">
        <v>203</v>
      </c>
    </row>
    <row r="148" s="2" customFormat="1" ht="16.5" customHeight="1">
      <c r="A148" s="36"/>
      <c r="B148" s="37"/>
      <c r="C148" s="236" t="s">
        <v>246</v>
      </c>
      <c r="D148" s="236" t="s">
        <v>204</v>
      </c>
      <c r="E148" s="237" t="s">
        <v>347</v>
      </c>
      <c r="F148" s="238" t="s">
        <v>348</v>
      </c>
      <c r="G148" s="239" t="s">
        <v>311</v>
      </c>
      <c r="H148" s="240">
        <v>447.94</v>
      </c>
      <c r="I148" s="241"/>
      <c r="J148" s="240">
        <f>ROUND(I148*H148,2)</f>
        <v>0</v>
      </c>
      <c r="K148" s="238" t="s">
        <v>208</v>
      </c>
      <c r="L148" s="42"/>
      <c r="M148" s="242" t="s">
        <v>1</v>
      </c>
      <c r="N148" s="243" t="s">
        <v>37</v>
      </c>
      <c r="O148" s="89"/>
      <c r="P148" s="244">
        <f>O148*H148</f>
        <v>0</v>
      </c>
      <c r="Q148" s="244">
        <v>0</v>
      </c>
      <c r="R148" s="244">
        <f>Q148*H148</f>
        <v>0</v>
      </c>
      <c r="S148" s="244">
        <v>0</v>
      </c>
      <c r="T148" s="245">
        <f>S148*H148</f>
        <v>0</v>
      </c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R148" s="246" t="s">
        <v>209</v>
      </c>
      <c r="AT148" s="246" t="s">
        <v>204</v>
      </c>
      <c r="AU148" s="246" t="s">
        <v>80</v>
      </c>
      <c r="AY148" s="15" t="s">
        <v>203</v>
      </c>
      <c r="BE148" s="247">
        <f>IF(N148="základní",J148,0)</f>
        <v>0</v>
      </c>
      <c r="BF148" s="247">
        <f>IF(N148="snížená",J148,0)</f>
        <v>0</v>
      </c>
      <c r="BG148" s="247">
        <f>IF(N148="zákl. přenesená",J148,0)</f>
        <v>0</v>
      </c>
      <c r="BH148" s="247">
        <f>IF(N148="sníž. přenesená",J148,0)</f>
        <v>0</v>
      </c>
      <c r="BI148" s="247">
        <f>IF(N148="nulová",J148,0)</f>
        <v>0</v>
      </c>
      <c r="BJ148" s="15" t="s">
        <v>80</v>
      </c>
      <c r="BK148" s="247">
        <f>ROUND(I148*H148,2)</f>
        <v>0</v>
      </c>
      <c r="BL148" s="15" t="s">
        <v>209</v>
      </c>
      <c r="BM148" s="246" t="s">
        <v>783</v>
      </c>
    </row>
    <row r="149" s="2" customFormat="1">
      <c r="A149" s="36"/>
      <c r="B149" s="37"/>
      <c r="C149" s="38"/>
      <c r="D149" s="248" t="s">
        <v>211</v>
      </c>
      <c r="E149" s="38"/>
      <c r="F149" s="249" t="s">
        <v>350</v>
      </c>
      <c r="G149" s="38"/>
      <c r="H149" s="38"/>
      <c r="I149" s="152"/>
      <c r="J149" s="38"/>
      <c r="K149" s="38"/>
      <c r="L149" s="42"/>
      <c r="M149" s="250"/>
      <c r="N149" s="251"/>
      <c r="O149" s="89"/>
      <c r="P149" s="89"/>
      <c r="Q149" s="89"/>
      <c r="R149" s="89"/>
      <c r="S149" s="89"/>
      <c r="T149" s="90"/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T149" s="15" t="s">
        <v>211</v>
      </c>
      <c r="AU149" s="15" t="s">
        <v>80</v>
      </c>
    </row>
    <row r="150" s="12" customFormat="1">
      <c r="A150" s="12"/>
      <c r="B150" s="252"/>
      <c r="C150" s="253"/>
      <c r="D150" s="248" t="s">
        <v>213</v>
      </c>
      <c r="E150" s="254" t="s">
        <v>328</v>
      </c>
      <c r="F150" s="255" t="s">
        <v>784</v>
      </c>
      <c r="G150" s="253"/>
      <c r="H150" s="256">
        <v>258.94999999999999</v>
      </c>
      <c r="I150" s="257"/>
      <c r="J150" s="253"/>
      <c r="K150" s="253"/>
      <c r="L150" s="258"/>
      <c r="M150" s="259"/>
      <c r="N150" s="260"/>
      <c r="O150" s="260"/>
      <c r="P150" s="260"/>
      <c r="Q150" s="260"/>
      <c r="R150" s="260"/>
      <c r="S150" s="260"/>
      <c r="T150" s="261"/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T150" s="262" t="s">
        <v>213</v>
      </c>
      <c r="AU150" s="262" t="s">
        <v>80</v>
      </c>
      <c r="AV150" s="12" t="s">
        <v>95</v>
      </c>
      <c r="AW150" s="12" t="s">
        <v>29</v>
      </c>
      <c r="AX150" s="12" t="s">
        <v>72</v>
      </c>
      <c r="AY150" s="262" t="s">
        <v>203</v>
      </c>
    </row>
    <row r="151" s="12" customFormat="1">
      <c r="A151" s="12"/>
      <c r="B151" s="252"/>
      <c r="C151" s="253"/>
      <c r="D151" s="248" t="s">
        <v>213</v>
      </c>
      <c r="E151" s="254" t="s">
        <v>613</v>
      </c>
      <c r="F151" s="255" t="s">
        <v>785</v>
      </c>
      <c r="G151" s="253"/>
      <c r="H151" s="256">
        <v>188.99000000000001</v>
      </c>
      <c r="I151" s="257"/>
      <c r="J151" s="253"/>
      <c r="K151" s="253"/>
      <c r="L151" s="258"/>
      <c r="M151" s="259"/>
      <c r="N151" s="260"/>
      <c r="O151" s="260"/>
      <c r="P151" s="260"/>
      <c r="Q151" s="260"/>
      <c r="R151" s="260"/>
      <c r="S151" s="260"/>
      <c r="T151" s="261"/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T151" s="262" t="s">
        <v>213</v>
      </c>
      <c r="AU151" s="262" t="s">
        <v>80</v>
      </c>
      <c r="AV151" s="12" t="s">
        <v>95</v>
      </c>
      <c r="AW151" s="12" t="s">
        <v>29</v>
      </c>
      <c r="AX151" s="12" t="s">
        <v>72</v>
      </c>
      <c r="AY151" s="262" t="s">
        <v>203</v>
      </c>
    </row>
    <row r="152" s="12" customFormat="1">
      <c r="A152" s="12"/>
      <c r="B152" s="252"/>
      <c r="C152" s="253"/>
      <c r="D152" s="248" t="s">
        <v>213</v>
      </c>
      <c r="E152" s="254" t="s">
        <v>644</v>
      </c>
      <c r="F152" s="255" t="s">
        <v>645</v>
      </c>
      <c r="G152" s="253"/>
      <c r="H152" s="256">
        <v>447.94</v>
      </c>
      <c r="I152" s="257"/>
      <c r="J152" s="253"/>
      <c r="K152" s="253"/>
      <c r="L152" s="258"/>
      <c r="M152" s="259"/>
      <c r="N152" s="260"/>
      <c r="O152" s="260"/>
      <c r="P152" s="260"/>
      <c r="Q152" s="260"/>
      <c r="R152" s="260"/>
      <c r="S152" s="260"/>
      <c r="T152" s="261"/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T152" s="262" t="s">
        <v>213</v>
      </c>
      <c r="AU152" s="262" t="s">
        <v>80</v>
      </c>
      <c r="AV152" s="12" t="s">
        <v>95</v>
      </c>
      <c r="AW152" s="12" t="s">
        <v>29</v>
      </c>
      <c r="AX152" s="12" t="s">
        <v>80</v>
      </c>
      <c r="AY152" s="262" t="s">
        <v>203</v>
      </c>
    </row>
    <row r="153" s="2" customFormat="1" ht="16.5" customHeight="1">
      <c r="A153" s="36"/>
      <c r="B153" s="37"/>
      <c r="C153" s="236" t="s">
        <v>355</v>
      </c>
      <c r="D153" s="236" t="s">
        <v>204</v>
      </c>
      <c r="E153" s="237" t="s">
        <v>356</v>
      </c>
      <c r="F153" s="238" t="s">
        <v>357</v>
      </c>
      <c r="G153" s="239" t="s">
        <v>311</v>
      </c>
      <c r="H153" s="240">
        <v>288.30000000000001</v>
      </c>
      <c r="I153" s="241"/>
      <c r="J153" s="240">
        <f>ROUND(I153*H153,2)</f>
        <v>0</v>
      </c>
      <c r="K153" s="238" t="s">
        <v>208</v>
      </c>
      <c r="L153" s="42"/>
      <c r="M153" s="242" t="s">
        <v>1</v>
      </c>
      <c r="N153" s="243" t="s">
        <v>37</v>
      </c>
      <c r="O153" s="89"/>
      <c r="P153" s="244">
        <f>O153*H153</f>
        <v>0</v>
      </c>
      <c r="Q153" s="244">
        <v>0</v>
      </c>
      <c r="R153" s="244">
        <f>Q153*H153</f>
        <v>0</v>
      </c>
      <c r="S153" s="244">
        <v>0</v>
      </c>
      <c r="T153" s="245">
        <f>S153*H153</f>
        <v>0</v>
      </c>
      <c r="U153" s="36"/>
      <c r="V153" s="36"/>
      <c r="W153" s="36"/>
      <c r="X153" s="36"/>
      <c r="Y153" s="36"/>
      <c r="Z153" s="36"/>
      <c r="AA153" s="36"/>
      <c r="AB153" s="36"/>
      <c r="AC153" s="36"/>
      <c r="AD153" s="36"/>
      <c r="AE153" s="36"/>
      <c r="AR153" s="246" t="s">
        <v>209</v>
      </c>
      <c r="AT153" s="246" t="s">
        <v>204</v>
      </c>
      <c r="AU153" s="246" t="s">
        <v>80</v>
      </c>
      <c r="AY153" s="15" t="s">
        <v>203</v>
      </c>
      <c r="BE153" s="247">
        <f>IF(N153="základní",J153,0)</f>
        <v>0</v>
      </c>
      <c r="BF153" s="247">
        <f>IF(N153="snížená",J153,0)</f>
        <v>0</v>
      </c>
      <c r="BG153" s="247">
        <f>IF(N153="zákl. přenesená",J153,0)</f>
        <v>0</v>
      </c>
      <c r="BH153" s="247">
        <f>IF(N153="sníž. přenesená",J153,0)</f>
        <v>0</v>
      </c>
      <c r="BI153" s="247">
        <f>IF(N153="nulová",J153,0)</f>
        <v>0</v>
      </c>
      <c r="BJ153" s="15" t="s">
        <v>80</v>
      </c>
      <c r="BK153" s="247">
        <f>ROUND(I153*H153,2)</f>
        <v>0</v>
      </c>
      <c r="BL153" s="15" t="s">
        <v>209</v>
      </c>
      <c r="BM153" s="246" t="s">
        <v>786</v>
      </c>
    </row>
    <row r="154" s="2" customFormat="1">
      <c r="A154" s="36"/>
      <c r="B154" s="37"/>
      <c r="C154" s="38"/>
      <c r="D154" s="248" t="s">
        <v>211</v>
      </c>
      <c r="E154" s="38"/>
      <c r="F154" s="249" t="s">
        <v>350</v>
      </c>
      <c r="G154" s="38"/>
      <c r="H154" s="38"/>
      <c r="I154" s="152"/>
      <c r="J154" s="38"/>
      <c r="K154" s="38"/>
      <c r="L154" s="42"/>
      <c r="M154" s="250"/>
      <c r="N154" s="251"/>
      <c r="O154" s="89"/>
      <c r="P154" s="89"/>
      <c r="Q154" s="89"/>
      <c r="R154" s="89"/>
      <c r="S154" s="89"/>
      <c r="T154" s="90"/>
      <c r="U154" s="36"/>
      <c r="V154" s="36"/>
      <c r="W154" s="36"/>
      <c r="X154" s="36"/>
      <c r="Y154" s="36"/>
      <c r="Z154" s="36"/>
      <c r="AA154" s="36"/>
      <c r="AB154" s="36"/>
      <c r="AC154" s="36"/>
      <c r="AD154" s="36"/>
      <c r="AE154" s="36"/>
      <c r="AT154" s="15" t="s">
        <v>211</v>
      </c>
      <c r="AU154" s="15" t="s">
        <v>80</v>
      </c>
    </row>
    <row r="155" s="12" customFormat="1">
      <c r="A155" s="12"/>
      <c r="B155" s="252"/>
      <c r="C155" s="253"/>
      <c r="D155" s="248" t="s">
        <v>213</v>
      </c>
      <c r="E155" s="254" t="s">
        <v>226</v>
      </c>
      <c r="F155" s="255" t="s">
        <v>787</v>
      </c>
      <c r="G155" s="253"/>
      <c r="H155" s="256">
        <v>288.30000000000001</v>
      </c>
      <c r="I155" s="257"/>
      <c r="J155" s="253"/>
      <c r="K155" s="253"/>
      <c r="L155" s="258"/>
      <c r="M155" s="259"/>
      <c r="N155" s="260"/>
      <c r="O155" s="260"/>
      <c r="P155" s="260"/>
      <c r="Q155" s="260"/>
      <c r="R155" s="260"/>
      <c r="S155" s="260"/>
      <c r="T155" s="261"/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T155" s="262" t="s">
        <v>213</v>
      </c>
      <c r="AU155" s="262" t="s">
        <v>80</v>
      </c>
      <c r="AV155" s="12" t="s">
        <v>95</v>
      </c>
      <c r="AW155" s="12" t="s">
        <v>29</v>
      </c>
      <c r="AX155" s="12" t="s">
        <v>80</v>
      </c>
      <c r="AY155" s="262" t="s">
        <v>203</v>
      </c>
    </row>
    <row r="156" s="2" customFormat="1" ht="16.5" customHeight="1">
      <c r="A156" s="36"/>
      <c r="B156" s="37"/>
      <c r="C156" s="236" t="s">
        <v>275</v>
      </c>
      <c r="D156" s="236" t="s">
        <v>204</v>
      </c>
      <c r="E156" s="237" t="s">
        <v>360</v>
      </c>
      <c r="F156" s="238" t="s">
        <v>361</v>
      </c>
      <c r="G156" s="239" t="s">
        <v>311</v>
      </c>
      <c r="H156" s="240">
        <v>447.94</v>
      </c>
      <c r="I156" s="241"/>
      <c r="J156" s="240">
        <f>ROUND(I156*H156,2)</f>
        <v>0</v>
      </c>
      <c r="K156" s="238" t="s">
        <v>208</v>
      </c>
      <c r="L156" s="42"/>
      <c r="M156" s="242" t="s">
        <v>1</v>
      </c>
      <c r="N156" s="243" t="s">
        <v>37</v>
      </c>
      <c r="O156" s="89"/>
      <c r="P156" s="244">
        <f>O156*H156</f>
        <v>0</v>
      </c>
      <c r="Q156" s="244">
        <v>0</v>
      </c>
      <c r="R156" s="244">
        <f>Q156*H156</f>
        <v>0</v>
      </c>
      <c r="S156" s="244">
        <v>0</v>
      </c>
      <c r="T156" s="245">
        <f>S156*H156</f>
        <v>0</v>
      </c>
      <c r="U156" s="36"/>
      <c r="V156" s="36"/>
      <c r="W156" s="36"/>
      <c r="X156" s="36"/>
      <c r="Y156" s="36"/>
      <c r="Z156" s="36"/>
      <c r="AA156" s="36"/>
      <c r="AB156" s="36"/>
      <c r="AC156" s="36"/>
      <c r="AD156" s="36"/>
      <c r="AE156" s="36"/>
      <c r="AR156" s="246" t="s">
        <v>209</v>
      </c>
      <c r="AT156" s="246" t="s">
        <v>204</v>
      </c>
      <c r="AU156" s="246" t="s">
        <v>80</v>
      </c>
      <c r="AY156" s="15" t="s">
        <v>203</v>
      </c>
      <c r="BE156" s="247">
        <f>IF(N156="základní",J156,0)</f>
        <v>0</v>
      </c>
      <c r="BF156" s="247">
        <f>IF(N156="snížená",J156,0)</f>
        <v>0</v>
      </c>
      <c r="BG156" s="247">
        <f>IF(N156="zákl. přenesená",J156,0)</f>
        <v>0</v>
      </c>
      <c r="BH156" s="247">
        <f>IF(N156="sníž. přenesená",J156,0)</f>
        <v>0</v>
      </c>
      <c r="BI156" s="247">
        <f>IF(N156="nulová",J156,0)</f>
        <v>0</v>
      </c>
      <c r="BJ156" s="15" t="s">
        <v>80</v>
      </c>
      <c r="BK156" s="247">
        <f>ROUND(I156*H156,2)</f>
        <v>0</v>
      </c>
      <c r="BL156" s="15" t="s">
        <v>209</v>
      </c>
      <c r="BM156" s="246" t="s">
        <v>788</v>
      </c>
    </row>
    <row r="157" s="2" customFormat="1">
      <c r="A157" s="36"/>
      <c r="B157" s="37"/>
      <c r="C157" s="38"/>
      <c r="D157" s="248" t="s">
        <v>211</v>
      </c>
      <c r="E157" s="38"/>
      <c r="F157" s="249" t="s">
        <v>363</v>
      </c>
      <c r="G157" s="38"/>
      <c r="H157" s="38"/>
      <c r="I157" s="152"/>
      <c r="J157" s="38"/>
      <c r="K157" s="38"/>
      <c r="L157" s="42"/>
      <c r="M157" s="250"/>
      <c r="N157" s="251"/>
      <c r="O157" s="89"/>
      <c r="P157" s="89"/>
      <c r="Q157" s="89"/>
      <c r="R157" s="89"/>
      <c r="S157" s="89"/>
      <c r="T157" s="90"/>
      <c r="U157" s="36"/>
      <c r="V157" s="36"/>
      <c r="W157" s="36"/>
      <c r="X157" s="36"/>
      <c r="Y157" s="36"/>
      <c r="Z157" s="36"/>
      <c r="AA157" s="36"/>
      <c r="AB157" s="36"/>
      <c r="AC157" s="36"/>
      <c r="AD157" s="36"/>
      <c r="AE157" s="36"/>
      <c r="AT157" s="15" t="s">
        <v>211</v>
      </c>
      <c r="AU157" s="15" t="s">
        <v>80</v>
      </c>
    </row>
    <row r="158" s="12" customFormat="1">
      <c r="A158" s="12"/>
      <c r="B158" s="252"/>
      <c r="C158" s="253"/>
      <c r="D158" s="248" t="s">
        <v>213</v>
      </c>
      <c r="E158" s="254" t="s">
        <v>293</v>
      </c>
      <c r="F158" s="255" t="s">
        <v>784</v>
      </c>
      <c r="G158" s="253"/>
      <c r="H158" s="256">
        <v>258.94999999999999</v>
      </c>
      <c r="I158" s="257"/>
      <c r="J158" s="253"/>
      <c r="K158" s="253"/>
      <c r="L158" s="258"/>
      <c r="M158" s="259"/>
      <c r="N158" s="260"/>
      <c r="O158" s="260"/>
      <c r="P158" s="260"/>
      <c r="Q158" s="260"/>
      <c r="R158" s="260"/>
      <c r="S158" s="260"/>
      <c r="T158" s="261"/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T158" s="262" t="s">
        <v>213</v>
      </c>
      <c r="AU158" s="262" t="s">
        <v>80</v>
      </c>
      <c r="AV158" s="12" t="s">
        <v>95</v>
      </c>
      <c r="AW158" s="12" t="s">
        <v>29</v>
      </c>
      <c r="AX158" s="12" t="s">
        <v>72</v>
      </c>
      <c r="AY158" s="262" t="s">
        <v>203</v>
      </c>
    </row>
    <row r="159" s="12" customFormat="1">
      <c r="A159" s="12"/>
      <c r="B159" s="252"/>
      <c r="C159" s="253"/>
      <c r="D159" s="248" t="s">
        <v>213</v>
      </c>
      <c r="E159" s="254" t="s">
        <v>295</v>
      </c>
      <c r="F159" s="255" t="s">
        <v>785</v>
      </c>
      <c r="G159" s="253"/>
      <c r="H159" s="256">
        <v>188.99000000000001</v>
      </c>
      <c r="I159" s="257"/>
      <c r="J159" s="253"/>
      <c r="K159" s="253"/>
      <c r="L159" s="258"/>
      <c r="M159" s="259"/>
      <c r="N159" s="260"/>
      <c r="O159" s="260"/>
      <c r="P159" s="260"/>
      <c r="Q159" s="260"/>
      <c r="R159" s="260"/>
      <c r="S159" s="260"/>
      <c r="T159" s="261"/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T159" s="262" t="s">
        <v>213</v>
      </c>
      <c r="AU159" s="262" t="s">
        <v>80</v>
      </c>
      <c r="AV159" s="12" t="s">
        <v>95</v>
      </c>
      <c r="AW159" s="12" t="s">
        <v>29</v>
      </c>
      <c r="AX159" s="12" t="s">
        <v>72</v>
      </c>
      <c r="AY159" s="262" t="s">
        <v>203</v>
      </c>
    </row>
    <row r="160" s="12" customFormat="1">
      <c r="A160" s="12"/>
      <c r="B160" s="252"/>
      <c r="C160" s="253"/>
      <c r="D160" s="248" t="s">
        <v>213</v>
      </c>
      <c r="E160" s="254" t="s">
        <v>353</v>
      </c>
      <c r="F160" s="255" t="s">
        <v>354</v>
      </c>
      <c r="G160" s="253"/>
      <c r="H160" s="256">
        <v>447.94</v>
      </c>
      <c r="I160" s="257"/>
      <c r="J160" s="253"/>
      <c r="K160" s="253"/>
      <c r="L160" s="258"/>
      <c r="M160" s="259"/>
      <c r="N160" s="260"/>
      <c r="O160" s="260"/>
      <c r="P160" s="260"/>
      <c r="Q160" s="260"/>
      <c r="R160" s="260"/>
      <c r="S160" s="260"/>
      <c r="T160" s="261"/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T160" s="262" t="s">
        <v>213</v>
      </c>
      <c r="AU160" s="262" t="s">
        <v>80</v>
      </c>
      <c r="AV160" s="12" t="s">
        <v>95</v>
      </c>
      <c r="AW160" s="12" t="s">
        <v>29</v>
      </c>
      <c r="AX160" s="12" t="s">
        <v>80</v>
      </c>
      <c r="AY160" s="262" t="s">
        <v>203</v>
      </c>
    </row>
    <row r="161" s="2" customFormat="1" ht="16.5" customHeight="1">
      <c r="A161" s="36"/>
      <c r="B161" s="37"/>
      <c r="C161" s="236" t="s">
        <v>366</v>
      </c>
      <c r="D161" s="236" t="s">
        <v>204</v>
      </c>
      <c r="E161" s="237" t="s">
        <v>789</v>
      </c>
      <c r="F161" s="238" t="s">
        <v>790</v>
      </c>
      <c r="G161" s="239" t="s">
        <v>311</v>
      </c>
      <c r="H161" s="240">
        <v>143.15000000000001</v>
      </c>
      <c r="I161" s="241"/>
      <c r="J161" s="240">
        <f>ROUND(I161*H161,2)</f>
        <v>0</v>
      </c>
      <c r="K161" s="238" t="s">
        <v>208</v>
      </c>
      <c r="L161" s="42"/>
      <c r="M161" s="242" t="s">
        <v>1</v>
      </c>
      <c r="N161" s="243" t="s">
        <v>37</v>
      </c>
      <c r="O161" s="89"/>
      <c r="P161" s="244">
        <f>O161*H161</f>
        <v>0</v>
      </c>
      <c r="Q161" s="244">
        <v>0</v>
      </c>
      <c r="R161" s="244">
        <f>Q161*H161</f>
        <v>0</v>
      </c>
      <c r="S161" s="244">
        <v>0</v>
      </c>
      <c r="T161" s="245">
        <f>S161*H161</f>
        <v>0</v>
      </c>
      <c r="U161" s="36"/>
      <c r="V161" s="36"/>
      <c r="W161" s="36"/>
      <c r="X161" s="36"/>
      <c r="Y161" s="36"/>
      <c r="Z161" s="36"/>
      <c r="AA161" s="36"/>
      <c r="AB161" s="36"/>
      <c r="AC161" s="36"/>
      <c r="AD161" s="36"/>
      <c r="AE161" s="36"/>
      <c r="AR161" s="246" t="s">
        <v>209</v>
      </c>
      <c r="AT161" s="246" t="s">
        <v>204</v>
      </c>
      <c r="AU161" s="246" t="s">
        <v>80</v>
      </c>
      <c r="AY161" s="15" t="s">
        <v>203</v>
      </c>
      <c r="BE161" s="247">
        <f>IF(N161="základní",J161,0)</f>
        <v>0</v>
      </c>
      <c r="BF161" s="247">
        <f>IF(N161="snížená",J161,0)</f>
        <v>0</v>
      </c>
      <c r="BG161" s="247">
        <f>IF(N161="zákl. přenesená",J161,0)</f>
        <v>0</v>
      </c>
      <c r="BH161" s="247">
        <f>IF(N161="sníž. přenesená",J161,0)</f>
        <v>0</v>
      </c>
      <c r="BI161" s="247">
        <f>IF(N161="nulová",J161,0)</f>
        <v>0</v>
      </c>
      <c r="BJ161" s="15" t="s">
        <v>80</v>
      </c>
      <c r="BK161" s="247">
        <f>ROUND(I161*H161,2)</f>
        <v>0</v>
      </c>
      <c r="BL161" s="15" t="s">
        <v>209</v>
      </c>
      <c r="BM161" s="246" t="s">
        <v>791</v>
      </c>
    </row>
    <row r="162" s="2" customFormat="1">
      <c r="A162" s="36"/>
      <c r="B162" s="37"/>
      <c r="C162" s="38"/>
      <c r="D162" s="248" t="s">
        <v>211</v>
      </c>
      <c r="E162" s="38"/>
      <c r="F162" s="249" t="s">
        <v>370</v>
      </c>
      <c r="G162" s="38"/>
      <c r="H162" s="38"/>
      <c r="I162" s="152"/>
      <c r="J162" s="38"/>
      <c r="K162" s="38"/>
      <c r="L162" s="42"/>
      <c r="M162" s="250"/>
      <c r="N162" s="251"/>
      <c r="O162" s="89"/>
      <c r="P162" s="89"/>
      <c r="Q162" s="89"/>
      <c r="R162" s="89"/>
      <c r="S162" s="89"/>
      <c r="T162" s="90"/>
      <c r="U162" s="36"/>
      <c r="V162" s="36"/>
      <c r="W162" s="36"/>
      <c r="X162" s="36"/>
      <c r="Y162" s="36"/>
      <c r="Z162" s="36"/>
      <c r="AA162" s="36"/>
      <c r="AB162" s="36"/>
      <c r="AC162" s="36"/>
      <c r="AD162" s="36"/>
      <c r="AE162" s="36"/>
      <c r="AT162" s="15" t="s">
        <v>211</v>
      </c>
      <c r="AU162" s="15" t="s">
        <v>80</v>
      </c>
    </row>
    <row r="163" s="12" customFormat="1">
      <c r="A163" s="12"/>
      <c r="B163" s="252"/>
      <c r="C163" s="253"/>
      <c r="D163" s="248" t="s">
        <v>213</v>
      </c>
      <c r="E163" s="254" t="s">
        <v>231</v>
      </c>
      <c r="F163" s="255" t="s">
        <v>768</v>
      </c>
      <c r="G163" s="253"/>
      <c r="H163" s="256">
        <v>143.15000000000001</v>
      </c>
      <c r="I163" s="257"/>
      <c r="J163" s="253"/>
      <c r="K163" s="253"/>
      <c r="L163" s="258"/>
      <c r="M163" s="259"/>
      <c r="N163" s="260"/>
      <c r="O163" s="260"/>
      <c r="P163" s="260"/>
      <c r="Q163" s="260"/>
      <c r="R163" s="260"/>
      <c r="S163" s="260"/>
      <c r="T163" s="261"/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T163" s="262" t="s">
        <v>213</v>
      </c>
      <c r="AU163" s="262" t="s">
        <v>80</v>
      </c>
      <c r="AV163" s="12" t="s">
        <v>95</v>
      </c>
      <c r="AW163" s="12" t="s">
        <v>29</v>
      </c>
      <c r="AX163" s="12" t="s">
        <v>80</v>
      </c>
      <c r="AY163" s="262" t="s">
        <v>203</v>
      </c>
    </row>
    <row r="164" s="2" customFormat="1" ht="16.5" customHeight="1">
      <c r="A164" s="36"/>
      <c r="B164" s="37"/>
      <c r="C164" s="236" t="s">
        <v>371</v>
      </c>
      <c r="D164" s="236" t="s">
        <v>204</v>
      </c>
      <c r="E164" s="237" t="s">
        <v>372</v>
      </c>
      <c r="F164" s="238" t="s">
        <v>373</v>
      </c>
      <c r="G164" s="239" t="s">
        <v>325</v>
      </c>
      <c r="H164" s="240">
        <v>938</v>
      </c>
      <c r="I164" s="241"/>
      <c r="J164" s="240">
        <f>ROUND(I164*H164,2)</f>
        <v>0</v>
      </c>
      <c r="K164" s="238" t="s">
        <v>208</v>
      </c>
      <c r="L164" s="42"/>
      <c r="M164" s="242" t="s">
        <v>1</v>
      </c>
      <c r="N164" s="243" t="s">
        <v>37</v>
      </c>
      <c r="O164" s="89"/>
      <c r="P164" s="244">
        <f>O164*H164</f>
        <v>0</v>
      </c>
      <c r="Q164" s="244">
        <v>0</v>
      </c>
      <c r="R164" s="244">
        <f>Q164*H164</f>
        <v>0</v>
      </c>
      <c r="S164" s="244">
        <v>0</v>
      </c>
      <c r="T164" s="245">
        <f>S164*H164</f>
        <v>0</v>
      </c>
      <c r="U164" s="36"/>
      <c r="V164" s="36"/>
      <c r="W164" s="36"/>
      <c r="X164" s="36"/>
      <c r="Y164" s="36"/>
      <c r="Z164" s="36"/>
      <c r="AA164" s="36"/>
      <c r="AB164" s="36"/>
      <c r="AC164" s="36"/>
      <c r="AD164" s="36"/>
      <c r="AE164" s="36"/>
      <c r="AR164" s="246" t="s">
        <v>209</v>
      </c>
      <c r="AT164" s="246" t="s">
        <v>204</v>
      </c>
      <c r="AU164" s="246" t="s">
        <v>80</v>
      </c>
      <c r="AY164" s="15" t="s">
        <v>203</v>
      </c>
      <c r="BE164" s="247">
        <f>IF(N164="základní",J164,0)</f>
        <v>0</v>
      </c>
      <c r="BF164" s="247">
        <f>IF(N164="snížená",J164,0)</f>
        <v>0</v>
      </c>
      <c r="BG164" s="247">
        <f>IF(N164="zákl. přenesená",J164,0)</f>
        <v>0</v>
      </c>
      <c r="BH164" s="247">
        <f>IF(N164="sníž. přenesená",J164,0)</f>
        <v>0</v>
      </c>
      <c r="BI164" s="247">
        <f>IF(N164="nulová",J164,0)</f>
        <v>0</v>
      </c>
      <c r="BJ164" s="15" t="s">
        <v>80</v>
      </c>
      <c r="BK164" s="247">
        <f>ROUND(I164*H164,2)</f>
        <v>0</v>
      </c>
      <c r="BL164" s="15" t="s">
        <v>209</v>
      </c>
      <c r="BM164" s="246" t="s">
        <v>792</v>
      </c>
    </row>
    <row r="165" s="2" customFormat="1">
      <c r="A165" s="36"/>
      <c r="B165" s="37"/>
      <c r="C165" s="38"/>
      <c r="D165" s="248" t="s">
        <v>211</v>
      </c>
      <c r="E165" s="38"/>
      <c r="F165" s="249" t="s">
        <v>375</v>
      </c>
      <c r="G165" s="38"/>
      <c r="H165" s="38"/>
      <c r="I165" s="152"/>
      <c r="J165" s="38"/>
      <c r="K165" s="38"/>
      <c r="L165" s="42"/>
      <c r="M165" s="250"/>
      <c r="N165" s="251"/>
      <c r="O165" s="89"/>
      <c r="P165" s="89"/>
      <c r="Q165" s="89"/>
      <c r="R165" s="89"/>
      <c r="S165" s="89"/>
      <c r="T165" s="90"/>
      <c r="U165" s="36"/>
      <c r="V165" s="36"/>
      <c r="W165" s="36"/>
      <c r="X165" s="36"/>
      <c r="Y165" s="36"/>
      <c r="Z165" s="36"/>
      <c r="AA165" s="36"/>
      <c r="AB165" s="36"/>
      <c r="AC165" s="36"/>
      <c r="AD165" s="36"/>
      <c r="AE165" s="36"/>
      <c r="AT165" s="15" t="s">
        <v>211</v>
      </c>
      <c r="AU165" s="15" t="s">
        <v>80</v>
      </c>
    </row>
    <row r="166" s="12" customFormat="1">
      <c r="A166" s="12"/>
      <c r="B166" s="252"/>
      <c r="C166" s="253"/>
      <c r="D166" s="248" t="s">
        <v>213</v>
      </c>
      <c r="E166" s="254" t="s">
        <v>237</v>
      </c>
      <c r="F166" s="255" t="s">
        <v>793</v>
      </c>
      <c r="G166" s="253"/>
      <c r="H166" s="256">
        <v>938</v>
      </c>
      <c r="I166" s="257"/>
      <c r="J166" s="253"/>
      <c r="K166" s="253"/>
      <c r="L166" s="258"/>
      <c r="M166" s="259"/>
      <c r="N166" s="260"/>
      <c r="O166" s="260"/>
      <c r="P166" s="260"/>
      <c r="Q166" s="260"/>
      <c r="R166" s="260"/>
      <c r="S166" s="260"/>
      <c r="T166" s="261"/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T166" s="262" t="s">
        <v>213</v>
      </c>
      <c r="AU166" s="262" t="s">
        <v>80</v>
      </c>
      <c r="AV166" s="12" t="s">
        <v>95</v>
      </c>
      <c r="AW166" s="12" t="s">
        <v>29</v>
      </c>
      <c r="AX166" s="12" t="s">
        <v>80</v>
      </c>
      <c r="AY166" s="262" t="s">
        <v>203</v>
      </c>
    </row>
    <row r="167" s="2" customFormat="1" ht="16.5" customHeight="1">
      <c r="A167" s="36"/>
      <c r="B167" s="37"/>
      <c r="C167" s="236" t="s">
        <v>377</v>
      </c>
      <c r="D167" s="236" t="s">
        <v>204</v>
      </c>
      <c r="E167" s="237" t="s">
        <v>378</v>
      </c>
      <c r="F167" s="238" t="s">
        <v>379</v>
      </c>
      <c r="G167" s="239" t="s">
        <v>311</v>
      </c>
      <c r="H167" s="240">
        <v>258.94999999999999</v>
      </c>
      <c r="I167" s="241"/>
      <c r="J167" s="240">
        <f>ROUND(I167*H167,2)</f>
        <v>0</v>
      </c>
      <c r="K167" s="238" t="s">
        <v>208</v>
      </c>
      <c r="L167" s="42"/>
      <c r="M167" s="242" t="s">
        <v>1</v>
      </c>
      <c r="N167" s="243" t="s">
        <v>37</v>
      </c>
      <c r="O167" s="89"/>
      <c r="P167" s="244">
        <f>O167*H167</f>
        <v>0</v>
      </c>
      <c r="Q167" s="244">
        <v>0</v>
      </c>
      <c r="R167" s="244">
        <f>Q167*H167</f>
        <v>0</v>
      </c>
      <c r="S167" s="244">
        <v>0</v>
      </c>
      <c r="T167" s="245">
        <f>S167*H167</f>
        <v>0</v>
      </c>
      <c r="U167" s="36"/>
      <c r="V167" s="36"/>
      <c r="W167" s="36"/>
      <c r="X167" s="36"/>
      <c r="Y167" s="36"/>
      <c r="Z167" s="36"/>
      <c r="AA167" s="36"/>
      <c r="AB167" s="36"/>
      <c r="AC167" s="36"/>
      <c r="AD167" s="36"/>
      <c r="AE167" s="36"/>
      <c r="AR167" s="246" t="s">
        <v>209</v>
      </c>
      <c r="AT167" s="246" t="s">
        <v>204</v>
      </c>
      <c r="AU167" s="246" t="s">
        <v>80</v>
      </c>
      <c r="AY167" s="15" t="s">
        <v>203</v>
      </c>
      <c r="BE167" s="247">
        <f>IF(N167="základní",J167,0)</f>
        <v>0</v>
      </c>
      <c r="BF167" s="247">
        <f>IF(N167="snížená",J167,0)</f>
        <v>0</v>
      </c>
      <c r="BG167" s="247">
        <f>IF(N167="zákl. přenesená",J167,0)</f>
        <v>0</v>
      </c>
      <c r="BH167" s="247">
        <f>IF(N167="sníž. přenesená",J167,0)</f>
        <v>0</v>
      </c>
      <c r="BI167" s="247">
        <f>IF(N167="nulová",J167,0)</f>
        <v>0</v>
      </c>
      <c r="BJ167" s="15" t="s">
        <v>80</v>
      </c>
      <c r="BK167" s="247">
        <f>ROUND(I167*H167,2)</f>
        <v>0</v>
      </c>
      <c r="BL167" s="15" t="s">
        <v>209</v>
      </c>
      <c r="BM167" s="246" t="s">
        <v>794</v>
      </c>
    </row>
    <row r="168" s="2" customFormat="1">
      <c r="A168" s="36"/>
      <c r="B168" s="37"/>
      <c r="C168" s="38"/>
      <c r="D168" s="248" t="s">
        <v>211</v>
      </c>
      <c r="E168" s="38"/>
      <c r="F168" s="249" t="s">
        <v>381</v>
      </c>
      <c r="G168" s="38"/>
      <c r="H168" s="38"/>
      <c r="I168" s="152"/>
      <c r="J168" s="38"/>
      <c r="K168" s="38"/>
      <c r="L168" s="42"/>
      <c r="M168" s="250"/>
      <c r="N168" s="251"/>
      <c r="O168" s="89"/>
      <c r="P168" s="89"/>
      <c r="Q168" s="89"/>
      <c r="R168" s="89"/>
      <c r="S168" s="89"/>
      <c r="T168" s="90"/>
      <c r="U168" s="36"/>
      <c r="V168" s="36"/>
      <c r="W168" s="36"/>
      <c r="X168" s="36"/>
      <c r="Y168" s="36"/>
      <c r="Z168" s="36"/>
      <c r="AA168" s="36"/>
      <c r="AB168" s="36"/>
      <c r="AC168" s="36"/>
      <c r="AD168" s="36"/>
      <c r="AE168" s="36"/>
      <c r="AT168" s="15" t="s">
        <v>211</v>
      </c>
      <c r="AU168" s="15" t="s">
        <v>80</v>
      </c>
    </row>
    <row r="169" s="12" customFormat="1">
      <c r="A169" s="12"/>
      <c r="B169" s="252"/>
      <c r="C169" s="253"/>
      <c r="D169" s="248" t="s">
        <v>213</v>
      </c>
      <c r="E169" s="254" t="s">
        <v>214</v>
      </c>
      <c r="F169" s="255" t="s">
        <v>795</v>
      </c>
      <c r="G169" s="253"/>
      <c r="H169" s="256">
        <v>167.25</v>
      </c>
      <c r="I169" s="257"/>
      <c r="J169" s="253"/>
      <c r="K169" s="253"/>
      <c r="L169" s="258"/>
      <c r="M169" s="259"/>
      <c r="N169" s="260"/>
      <c r="O169" s="260"/>
      <c r="P169" s="260"/>
      <c r="Q169" s="260"/>
      <c r="R169" s="260"/>
      <c r="S169" s="260"/>
      <c r="T169" s="261"/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T169" s="262" t="s">
        <v>213</v>
      </c>
      <c r="AU169" s="262" t="s">
        <v>80</v>
      </c>
      <c r="AV169" s="12" t="s">
        <v>95</v>
      </c>
      <c r="AW169" s="12" t="s">
        <v>29</v>
      </c>
      <c r="AX169" s="12" t="s">
        <v>72</v>
      </c>
      <c r="AY169" s="262" t="s">
        <v>203</v>
      </c>
    </row>
    <row r="170" s="12" customFormat="1">
      <c r="A170" s="12"/>
      <c r="B170" s="252"/>
      <c r="C170" s="253"/>
      <c r="D170" s="248" t="s">
        <v>213</v>
      </c>
      <c r="E170" s="254" t="s">
        <v>610</v>
      </c>
      <c r="F170" s="255" t="s">
        <v>796</v>
      </c>
      <c r="G170" s="253"/>
      <c r="H170" s="256">
        <v>91.700000000000003</v>
      </c>
      <c r="I170" s="257"/>
      <c r="J170" s="253"/>
      <c r="K170" s="253"/>
      <c r="L170" s="258"/>
      <c r="M170" s="259"/>
      <c r="N170" s="260"/>
      <c r="O170" s="260"/>
      <c r="P170" s="260"/>
      <c r="Q170" s="260"/>
      <c r="R170" s="260"/>
      <c r="S170" s="260"/>
      <c r="T170" s="261"/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T170" s="262" t="s">
        <v>213</v>
      </c>
      <c r="AU170" s="262" t="s">
        <v>80</v>
      </c>
      <c r="AV170" s="12" t="s">
        <v>95</v>
      </c>
      <c r="AW170" s="12" t="s">
        <v>29</v>
      </c>
      <c r="AX170" s="12" t="s">
        <v>72</v>
      </c>
      <c r="AY170" s="262" t="s">
        <v>203</v>
      </c>
    </row>
    <row r="171" s="12" customFormat="1">
      <c r="A171" s="12"/>
      <c r="B171" s="252"/>
      <c r="C171" s="253"/>
      <c r="D171" s="248" t="s">
        <v>213</v>
      </c>
      <c r="E171" s="254" t="s">
        <v>657</v>
      </c>
      <c r="F171" s="255" t="s">
        <v>658</v>
      </c>
      <c r="G171" s="253"/>
      <c r="H171" s="256">
        <v>258.94999999999999</v>
      </c>
      <c r="I171" s="257"/>
      <c r="J171" s="253"/>
      <c r="K171" s="253"/>
      <c r="L171" s="258"/>
      <c r="M171" s="259"/>
      <c r="N171" s="260"/>
      <c r="O171" s="260"/>
      <c r="P171" s="260"/>
      <c r="Q171" s="260"/>
      <c r="R171" s="260"/>
      <c r="S171" s="260"/>
      <c r="T171" s="261"/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T171" s="262" t="s">
        <v>213</v>
      </c>
      <c r="AU171" s="262" t="s">
        <v>80</v>
      </c>
      <c r="AV171" s="12" t="s">
        <v>95</v>
      </c>
      <c r="AW171" s="12" t="s">
        <v>29</v>
      </c>
      <c r="AX171" s="12" t="s">
        <v>80</v>
      </c>
      <c r="AY171" s="262" t="s">
        <v>203</v>
      </c>
    </row>
    <row r="172" s="2" customFormat="1" ht="16.5" customHeight="1">
      <c r="A172" s="36"/>
      <c r="B172" s="37"/>
      <c r="C172" s="236" t="s">
        <v>387</v>
      </c>
      <c r="D172" s="236" t="s">
        <v>204</v>
      </c>
      <c r="E172" s="237" t="s">
        <v>388</v>
      </c>
      <c r="F172" s="238" t="s">
        <v>389</v>
      </c>
      <c r="G172" s="239" t="s">
        <v>311</v>
      </c>
      <c r="H172" s="240">
        <v>447.94</v>
      </c>
      <c r="I172" s="241"/>
      <c r="J172" s="240">
        <f>ROUND(I172*H172,2)</f>
        <v>0</v>
      </c>
      <c r="K172" s="238" t="s">
        <v>208</v>
      </c>
      <c r="L172" s="42"/>
      <c r="M172" s="242" t="s">
        <v>1</v>
      </c>
      <c r="N172" s="243" t="s">
        <v>37</v>
      </c>
      <c r="O172" s="89"/>
      <c r="P172" s="244">
        <f>O172*H172</f>
        <v>0</v>
      </c>
      <c r="Q172" s="244">
        <v>0</v>
      </c>
      <c r="R172" s="244">
        <f>Q172*H172</f>
        <v>0</v>
      </c>
      <c r="S172" s="244">
        <v>0</v>
      </c>
      <c r="T172" s="245">
        <f>S172*H172</f>
        <v>0</v>
      </c>
      <c r="U172" s="36"/>
      <c r="V172" s="36"/>
      <c r="W172" s="36"/>
      <c r="X172" s="36"/>
      <c r="Y172" s="36"/>
      <c r="Z172" s="36"/>
      <c r="AA172" s="36"/>
      <c r="AB172" s="36"/>
      <c r="AC172" s="36"/>
      <c r="AD172" s="36"/>
      <c r="AE172" s="36"/>
      <c r="AR172" s="246" t="s">
        <v>209</v>
      </c>
      <c r="AT172" s="246" t="s">
        <v>204</v>
      </c>
      <c r="AU172" s="246" t="s">
        <v>80</v>
      </c>
      <c r="AY172" s="15" t="s">
        <v>203</v>
      </c>
      <c r="BE172" s="247">
        <f>IF(N172="základní",J172,0)</f>
        <v>0</v>
      </c>
      <c r="BF172" s="247">
        <f>IF(N172="snížená",J172,0)</f>
        <v>0</v>
      </c>
      <c r="BG172" s="247">
        <f>IF(N172="zákl. přenesená",J172,0)</f>
        <v>0</v>
      </c>
      <c r="BH172" s="247">
        <f>IF(N172="sníž. přenesená",J172,0)</f>
        <v>0</v>
      </c>
      <c r="BI172" s="247">
        <f>IF(N172="nulová",J172,0)</f>
        <v>0</v>
      </c>
      <c r="BJ172" s="15" t="s">
        <v>80</v>
      </c>
      <c r="BK172" s="247">
        <f>ROUND(I172*H172,2)</f>
        <v>0</v>
      </c>
      <c r="BL172" s="15" t="s">
        <v>209</v>
      </c>
      <c r="BM172" s="246" t="s">
        <v>797</v>
      </c>
    </row>
    <row r="173" s="2" customFormat="1">
      <c r="A173" s="36"/>
      <c r="B173" s="37"/>
      <c r="C173" s="38"/>
      <c r="D173" s="248" t="s">
        <v>211</v>
      </c>
      <c r="E173" s="38"/>
      <c r="F173" s="249" t="s">
        <v>391</v>
      </c>
      <c r="G173" s="38"/>
      <c r="H173" s="38"/>
      <c r="I173" s="152"/>
      <c r="J173" s="38"/>
      <c r="K173" s="38"/>
      <c r="L173" s="42"/>
      <c r="M173" s="250"/>
      <c r="N173" s="251"/>
      <c r="O173" s="89"/>
      <c r="P173" s="89"/>
      <c r="Q173" s="89"/>
      <c r="R173" s="89"/>
      <c r="S173" s="89"/>
      <c r="T173" s="90"/>
      <c r="U173" s="36"/>
      <c r="V173" s="36"/>
      <c r="W173" s="36"/>
      <c r="X173" s="36"/>
      <c r="Y173" s="36"/>
      <c r="Z173" s="36"/>
      <c r="AA173" s="36"/>
      <c r="AB173" s="36"/>
      <c r="AC173" s="36"/>
      <c r="AD173" s="36"/>
      <c r="AE173" s="36"/>
      <c r="AT173" s="15" t="s">
        <v>211</v>
      </c>
      <c r="AU173" s="15" t="s">
        <v>80</v>
      </c>
    </row>
    <row r="174" s="12" customFormat="1">
      <c r="A174" s="12"/>
      <c r="B174" s="252"/>
      <c r="C174" s="253"/>
      <c r="D174" s="248" t="s">
        <v>213</v>
      </c>
      <c r="E174" s="254" t="s">
        <v>333</v>
      </c>
      <c r="F174" s="255" t="s">
        <v>784</v>
      </c>
      <c r="G174" s="253"/>
      <c r="H174" s="256">
        <v>258.94999999999999</v>
      </c>
      <c r="I174" s="257"/>
      <c r="J174" s="253"/>
      <c r="K174" s="253"/>
      <c r="L174" s="258"/>
      <c r="M174" s="259"/>
      <c r="N174" s="260"/>
      <c r="O174" s="260"/>
      <c r="P174" s="260"/>
      <c r="Q174" s="260"/>
      <c r="R174" s="260"/>
      <c r="S174" s="260"/>
      <c r="T174" s="261"/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T174" s="262" t="s">
        <v>213</v>
      </c>
      <c r="AU174" s="262" t="s">
        <v>80</v>
      </c>
      <c r="AV174" s="12" t="s">
        <v>95</v>
      </c>
      <c r="AW174" s="12" t="s">
        <v>29</v>
      </c>
      <c r="AX174" s="12" t="s">
        <v>72</v>
      </c>
      <c r="AY174" s="262" t="s">
        <v>203</v>
      </c>
    </row>
    <row r="175" s="12" customFormat="1">
      <c r="A175" s="12"/>
      <c r="B175" s="252"/>
      <c r="C175" s="253"/>
      <c r="D175" s="248" t="s">
        <v>213</v>
      </c>
      <c r="E175" s="254" t="s">
        <v>615</v>
      </c>
      <c r="F175" s="255" t="s">
        <v>785</v>
      </c>
      <c r="G175" s="253"/>
      <c r="H175" s="256">
        <v>188.99000000000001</v>
      </c>
      <c r="I175" s="257"/>
      <c r="J175" s="253"/>
      <c r="K175" s="253"/>
      <c r="L175" s="258"/>
      <c r="M175" s="259"/>
      <c r="N175" s="260"/>
      <c r="O175" s="260"/>
      <c r="P175" s="260"/>
      <c r="Q175" s="260"/>
      <c r="R175" s="260"/>
      <c r="S175" s="260"/>
      <c r="T175" s="261"/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T175" s="262" t="s">
        <v>213</v>
      </c>
      <c r="AU175" s="262" t="s">
        <v>80</v>
      </c>
      <c r="AV175" s="12" t="s">
        <v>95</v>
      </c>
      <c r="AW175" s="12" t="s">
        <v>29</v>
      </c>
      <c r="AX175" s="12" t="s">
        <v>72</v>
      </c>
      <c r="AY175" s="262" t="s">
        <v>203</v>
      </c>
    </row>
    <row r="176" s="12" customFormat="1">
      <c r="A176" s="12"/>
      <c r="B176" s="252"/>
      <c r="C176" s="253"/>
      <c r="D176" s="248" t="s">
        <v>213</v>
      </c>
      <c r="E176" s="254" t="s">
        <v>649</v>
      </c>
      <c r="F176" s="255" t="s">
        <v>650</v>
      </c>
      <c r="G176" s="253"/>
      <c r="H176" s="256">
        <v>447.94</v>
      </c>
      <c r="I176" s="257"/>
      <c r="J176" s="253"/>
      <c r="K176" s="253"/>
      <c r="L176" s="258"/>
      <c r="M176" s="259"/>
      <c r="N176" s="260"/>
      <c r="O176" s="260"/>
      <c r="P176" s="260"/>
      <c r="Q176" s="260"/>
      <c r="R176" s="260"/>
      <c r="S176" s="260"/>
      <c r="T176" s="261"/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T176" s="262" t="s">
        <v>213</v>
      </c>
      <c r="AU176" s="262" t="s">
        <v>80</v>
      </c>
      <c r="AV176" s="12" t="s">
        <v>95</v>
      </c>
      <c r="AW176" s="12" t="s">
        <v>29</v>
      </c>
      <c r="AX176" s="12" t="s">
        <v>80</v>
      </c>
      <c r="AY176" s="262" t="s">
        <v>203</v>
      </c>
    </row>
    <row r="177" s="2" customFormat="1" ht="16.5" customHeight="1">
      <c r="A177" s="36"/>
      <c r="B177" s="37"/>
      <c r="C177" s="236" t="s">
        <v>393</v>
      </c>
      <c r="D177" s="236" t="s">
        <v>204</v>
      </c>
      <c r="E177" s="237" t="s">
        <v>394</v>
      </c>
      <c r="F177" s="238" t="s">
        <v>395</v>
      </c>
      <c r="G177" s="239" t="s">
        <v>311</v>
      </c>
      <c r="H177" s="240">
        <v>537.46000000000004</v>
      </c>
      <c r="I177" s="241"/>
      <c r="J177" s="240">
        <f>ROUND(I177*H177,2)</f>
        <v>0</v>
      </c>
      <c r="K177" s="238" t="s">
        <v>208</v>
      </c>
      <c r="L177" s="42"/>
      <c r="M177" s="242" t="s">
        <v>1</v>
      </c>
      <c r="N177" s="243" t="s">
        <v>37</v>
      </c>
      <c r="O177" s="89"/>
      <c r="P177" s="244">
        <f>O177*H177</f>
        <v>0</v>
      </c>
      <c r="Q177" s="244">
        <v>0</v>
      </c>
      <c r="R177" s="244">
        <f>Q177*H177</f>
        <v>0</v>
      </c>
      <c r="S177" s="244">
        <v>0</v>
      </c>
      <c r="T177" s="245">
        <f>S177*H177</f>
        <v>0</v>
      </c>
      <c r="U177" s="36"/>
      <c r="V177" s="36"/>
      <c r="W177" s="36"/>
      <c r="X177" s="36"/>
      <c r="Y177" s="36"/>
      <c r="Z177" s="36"/>
      <c r="AA177" s="36"/>
      <c r="AB177" s="36"/>
      <c r="AC177" s="36"/>
      <c r="AD177" s="36"/>
      <c r="AE177" s="36"/>
      <c r="AR177" s="246" t="s">
        <v>209</v>
      </c>
      <c r="AT177" s="246" t="s">
        <v>204</v>
      </c>
      <c r="AU177" s="246" t="s">
        <v>80</v>
      </c>
      <c r="AY177" s="15" t="s">
        <v>203</v>
      </c>
      <c r="BE177" s="247">
        <f>IF(N177="základní",J177,0)</f>
        <v>0</v>
      </c>
      <c r="BF177" s="247">
        <f>IF(N177="snížená",J177,0)</f>
        <v>0</v>
      </c>
      <c r="BG177" s="247">
        <f>IF(N177="zákl. přenesená",J177,0)</f>
        <v>0</v>
      </c>
      <c r="BH177" s="247">
        <f>IF(N177="sníž. přenesená",J177,0)</f>
        <v>0</v>
      </c>
      <c r="BI177" s="247">
        <f>IF(N177="nulová",J177,0)</f>
        <v>0</v>
      </c>
      <c r="BJ177" s="15" t="s">
        <v>80</v>
      </c>
      <c r="BK177" s="247">
        <f>ROUND(I177*H177,2)</f>
        <v>0</v>
      </c>
      <c r="BL177" s="15" t="s">
        <v>209</v>
      </c>
      <c r="BM177" s="246" t="s">
        <v>798</v>
      </c>
    </row>
    <row r="178" s="2" customFormat="1">
      <c r="A178" s="36"/>
      <c r="B178" s="37"/>
      <c r="C178" s="38"/>
      <c r="D178" s="248" t="s">
        <v>211</v>
      </c>
      <c r="E178" s="38"/>
      <c r="F178" s="249" t="s">
        <v>397</v>
      </c>
      <c r="G178" s="38"/>
      <c r="H178" s="38"/>
      <c r="I178" s="152"/>
      <c r="J178" s="38"/>
      <c r="K178" s="38"/>
      <c r="L178" s="42"/>
      <c r="M178" s="250"/>
      <c r="N178" s="251"/>
      <c r="O178" s="89"/>
      <c r="P178" s="89"/>
      <c r="Q178" s="89"/>
      <c r="R178" s="89"/>
      <c r="S178" s="89"/>
      <c r="T178" s="90"/>
      <c r="U178" s="36"/>
      <c r="V178" s="36"/>
      <c r="W178" s="36"/>
      <c r="X178" s="36"/>
      <c r="Y178" s="36"/>
      <c r="Z178" s="36"/>
      <c r="AA178" s="36"/>
      <c r="AB178" s="36"/>
      <c r="AC178" s="36"/>
      <c r="AD178" s="36"/>
      <c r="AE178" s="36"/>
      <c r="AT178" s="15" t="s">
        <v>211</v>
      </c>
      <c r="AU178" s="15" t="s">
        <v>80</v>
      </c>
    </row>
    <row r="179" s="12" customFormat="1">
      <c r="A179" s="12"/>
      <c r="B179" s="252"/>
      <c r="C179" s="253"/>
      <c r="D179" s="248" t="s">
        <v>213</v>
      </c>
      <c r="E179" s="254" t="s">
        <v>244</v>
      </c>
      <c r="F179" s="255" t="s">
        <v>799</v>
      </c>
      <c r="G179" s="253"/>
      <c r="H179" s="256">
        <v>537.46000000000004</v>
      </c>
      <c r="I179" s="257"/>
      <c r="J179" s="253"/>
      <c r="K179" s="253"/>
      <c r="L179" s="258"/>
      <c r="M179" s="259"/>
      <c r="N179" s="260"/>
      <c r="O179" s="260"/>
      <c r="P179" s="260"/>
      <c r="Q179" s="260"/>
      <c r="R179" s="260"/>
      <c r="S179" s="260"/>
      <c r="T179" s="261"/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T179" s="262" t="s">
        <v>213</v>
      </c>
      <c r="AU179" s="262" t="s">
        <v>80</v>
      </c>
      <c r="AV179" s="12" t="s">
        <v>95</v>
      </c>
      <c r="AW179" s="12" t="s">
        <v>29</v>
      </c>
      <c r="AX179" s="12" t="s">
        <v>80</v>
      </c>
      <c r="AY179" s="262" t="s">
        <v>203</v>
      </c>
    </row>
    <row r="180" s="2" customFormat="1" ht="16.5" customHeight="1">
      <c r="A180" s="36"/>
      <c r="B180" s="37"/>
      <c r="C180" s="236" t="s">
        <v>8</v>
      </c>
      <c r="D180" s="236" t="s">
        <v>204</v>
      </c>
      <c r="E180" s="237" t="s">
        <v>399</v>
      </c>
      <c r="F180" s="238" t="s">
        <v>400</v>
      </c>
      <c r="G180" s="239" t="s">
        <v>311</v>
      </c>
      <c r="H180" s="240">
        <v>188.99000000000001</v>
      </c>
      <c r="I180" s="241"/>
      <c r="J180" s="240">
        <f>ROUND(I180*H180,2)</f>
        <v>0</v>
      </c>
      <c r="K180" s="238" t="s">
        <v>208</v>
      </c>
      <c r="L180" s="42"/>
      <c r="M180" s="242" t="s">
        <v>1</v>
      </c>
      <c r="N180" s="243" t="s">
        <v>37</v>
      </c>
      <c r="O180" s="89"/>
      <c r="P180" s="244">
        <f>O180*H180</f>
        <v>0</v>
      </c>
      <c r="Q180" s="244">
        <v>0</v>
      </c>
      <c r="R180" s="244">
        <f>Q180*H180</f>
        <v>0</v>
      </c>
      <c r="S180" s="244">
        <v>0</v>
      </c>
      <c r="T180" s="245">
        <f>S180*H180</f>
        <v>0</v>
      </c>
      <c r="U180" s="36"/>
      <c r="V180" s="36"/>
      <c r="W180" s="36"/>
      <c r="X180" s="36"/>
      <c r="Y180" s="36"/>
      <c r="Z180" s="36"/>
      <c r="AA180" s="36"/>
      <c r="AB180" s="36"/>
      <c r="AC180" s="36"/>
      <c r="AD180" s="36"/>
      <c r="AE180" s="36"/>
      <c r="AR180" s="246" t="s">
        <v>209</v>
      </c>
      <c r="AT180" s="246" t="s">
        <v>204</v>
      </c>
      <c r="AU180" s="246" t="s">
        <v>80</v>
      </c>
      <c r="AY180" s="15" t="s">
        <v>203</v>
      </c>
      <c r="BE180" s="247">
        <f>IF(N180="základní",J180,0)</f>
        <v>0</v>
      </c>
      <c r="BF180" s="247">
        <f>IF(N180="snížená",J180,0)</f>
        <v>0</v>
      </c>
      <c r="BG180" s="247">
        <f>IF(N180="zákl. přenesená",J180,0)</f>
        <v>0</v>
      </c>
      <c r="BH180" s="247">
        <f>IF(N180="sníž. přenesená",J180,0)</f>
        <v>0</v>
      </c>
      <c r="BI180" s="247">
        <f>IF(N180="nulová",J180,0)</f>
        <v>0</v>
      </c>
      <c r="BJ180" s="15" t="s">
        <v>80</v>
      </c>
      <c r="BK180" s="247">
        <f>ROUND(I180*H180,2)</f>
        <v>0</v>
      </c>
      <c r="BL180" s="15" t="s">
        <v>209</v>
      </c>
      <c r="BM180" s="246" t="s">
        <v>800</v>
      </c>
    </row>
    <row r="181" s="2" customFormat="1">
      <c r="A181" s="36"/>
      <c r="B181" s="37"/>
      <c r="C181" s="38"/>
      <c r="D181" s="248" t="s">
        <v>211</v>
      </c>
      <c r="E181" s="38"/>
      <c r="F181" s="249" t="s">
        <v>402</v>
      </c>
      <c r="G181" s="38"/>
      <c r="H181" s="38"/>
      <c r="I181" s="152"/>
      <c r="J181" s="38"/>
      <c r="K181" s="38"/>
      <c r="L181" s="42"/>
      <c r="M181" s="250"/>
      <c r="N181" s="251"/>
      <c r="O181" s="89"/>
      <c r="P181" s="89"/>
      <c r="Q181" s="89"/>
      <c r="R181" s="89"/>
      <c r="S181" s="89"/>
      <c r="T181" s="90"/>
      <c r="U181" s="36"/>
      <c r="V181" s="36"/>
      <c r="W181" s="36"/>
      <c r="X181" s="36"/>
      <c r="Y181" s="36"/>
      <c r="Z181" s="36"/>
      <c r="AA181" s="36"/>
      <c r="AB181" s="36"/>
      <c r="AC181" s="36"/>
      <c r="AD181" s="36"/>
      <c r="AE181" s="36"/>
      <c r="AT181" s="15" t="s">
        <v>211</v>
      </c>
      <c r="AU181" s="15" t="s">
        <v>80</v>
      </c>
    </row>
    <row r="182" s="12" customFormat="1">
      <c r="A182" s="12"/>
      <c r="B182" s="252"/>
      <c r="C182" s="253"/>
      <c r="D182" s="248" t="s">
        <v>213</v>
      </c>
      <c r="E182" s="254" t="s">
        <v>345</v>
      </c>
      <c r="F182" s="255" t="s">
        <v>801</v>
      </c>
      <c r="G182" s="253"/>
      <c r="H182" s="256">
        <v>188.99000000000001</v>
      </c>
      <c r="I182" s="257"/>
      <c r="J182" s="253"/>
      <c r="K182" s="253"/>
      <c r="L182" s="258"/>
      <c r="M182" s="259"/>
      <c r="N182" s="260"/>
      <c r="O182" s="260"/>
      <c r="P182" s="260"/>
      <c r="Q182" s="260"/>
      <c r="R182" s="260"/>
      <c r="S182" s="260"/>
      <c r="T182" s="261"/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T182" s="262" t="s">
        <v>213</v>
      </c>
      <c r="AU182" s="262" t="s">
        <v>80</v>
      </c>
      <c r="AV182" s="12" t="s">
        <v>95</v>
      </c>
      <c r="AW182" s="12" t="s">
        <v>29</v>
      </c>
      <c r="AX182" s="12" t="s">
        <v>80</v>
      </c>
      <c r="AY182" s="262" t="s">
        <v>203</v>
      </c>
    </row>
    <row r="183" s="2" customFormat="1" ht="16.5" customHeight="1">
      <c r="A183" s="36"/>
      <c r="B183" s="37"/>
      <c r="C183" s="236" t="s">
        <v>405</v>
      </c>
      <c r="D183" s="236" t="s">
        <v>204</v>
      </c>
      <c r="E183" s="237" t="s">
        <v>406</v>
      </c>
      <c r="F183" s="238" t="s">
        <v>407</v>
      </c>
      <c r="G183" s="239" t="s">
        <v>267</v>
      </c>
      <c r="H183" s="240">
        <v>2687.2800000000002</v>
      </c>
      <c r="I183" s="241"/>
      <c r="J183" s="240">
        <f>ROUND(I183*H183,2)</f>
        <v>0</v>
      </c>
      <c r="K183" s="238" t="s">
        <v>208</v>
      </c>
      <c r="L183" s="42"/>
      <c r="M183" s="242" t="s">
        <v>1</v>
      </c>
      <c r="N183" s="243" t="s">
        <v>37</v>
      </c>
      <c r="O183" s="89"/>
      <c r="P183" s="244">
        <f>O183*H183</f>
        <v>0</v>
      </c>
      <c r="Q183" s="244">
        <v>0</v>
      </c>
      <c r="R183" s="244">
        <f>Q183*H183</f>
        <v>0</v>
      </c>
      <c r="S183" s="244">
        <v>0</v>
      </c>
      <c r="T183" s="245">
        <f>S183*H183</f>
        <v>0</v>
      </c>
      <c r="U183" s="36"/>
      <c r="V183" s="36"/>
      <c r="W183" s="36"/>
      <c r="X183" s="36"/>
      <c r="Y183" s="36"/>
      <c r="Z183" s="36"/>
      <c r="AA183" s="36"/>
      <c r="AB183" s="36"/>
      <c r="AC183" s="36"/>
      <c r="AD183" s="36"/>
      <c r="AE183" s="36"/>
      <c r="AR183" s="246" t="s">
        <v>209</v>
      </c>
      <c r="AT183" s="246" t="s">
        <v>204</v>
      </c>
      <c r="AU183" s="246" t="s">
        <v>80</v>
      </c>
      <c r="AY183" s="15" t="s">
        <v>203</v>
      </c>
      <c r="BE183" s="247">
        <f>IF(N183="základní",J183,0)</f>
        <v>0</v>
      </c>
      <c r="BF183" s="247">
        <f>IF(N183="snížená",J183,0)</f>
        <v>0</v>
      </c>
      <c r="BG183" s="247">
        <f>IF(N183="zákl. přenesená",J183,0)</f>
        <v>0</v>
      </c>
      <c r="BH183" s="247">
        <f>IF(N183="sníž. přenesená",J183,0)</f>
        <v>0</v>
      </c>
      <c r="BI183" s="247">
        <f>IF(N183="nulová",J183,0)</f>
        <v>0</v>
      </c>
      <c r="BJ183" s="15" t="s">
        <v>80</v>
      </c>
      <c r="BK183" s="247">
        <f>ROUND(I183*H183,2)</f>
        <v>0</v>
      </c>
      <c r="BL183" s="15" t="s">
        <v>209</v>
      </c>
      <c r="BM183" s="246" t="s">
        <v>802</v>
      </c>
    </row>
    <row r="184" s="2" customFormat="1">
      <c r="A184" s="36"/>
      <c r="B184" s="37"/>
      <c r="C184" s="38"/>
      <c r="D184" s="248" t="s">
        <v>211</v>
      </c>
      <c r="E184" s="38"/>
      <c r="F184" s="249" t="s">
        <v>409</v>
      </c>
      <c r="G184" s="38"/>
      <c r="H184" s="38"/>
      <c r="I184" s="152"/>
      <c r="J184" s="38"/>
      <c r="K184" s="38"/>
      <c r="L184" s="42"/>
      <c r="M184" s="250"/>
      <c r="N184" s="251"/>
      <c r="O184" s="89"/>
      <c r="P184" s="89"/>
      <c r="Q184" s="89"/>
      <c r="R184" s="89"/>
      <c r="S184" s="89"/>
      <c r="T184" s="90"/>
      <c r="U184" s="36"/>
      <c r="V184" s="36"/>
      <c r="W184" s="36"/>
      <c r="X184" s="36"/>
      <c r="Y184" s="36"/>
      <c r="Z184" s="36"/>
      <c r="AA184" s="36"/>
      <c r="AB184" s="36"/>
      <c r="AC184" s="36"/>
      <c r="AD184" s="36"/>
      <c r="AE184" s="36"/>
      <c r="AT184" s="15" t="s">
        <v>211</v>
      </c>
      <c r="AU184" s="15" t="s">
        <v>80</v>
      </c>
    </row>
    <row r="185" s="12" customFormat="1">
      <c r="A185" s="12"/>
      <c r="B185" s="252"/>
      <c r="C185" s="253"/>
      <c r="D185" s="248" t="s">
        <v>213</v>
      </c>
      <c r="E185" s="254" t="s">
        <v>250</v>
      </c>
      <c r="F185" s="255" t="s">
        <v>803</v>
      </c>
      <c r="G185" s="253"/>
      <c r="H185" s="256">
        <v>2687.2800000000002</v>
      </c>
      <c r="I185" s="257"/>
      <c r="J185" s="253"/>
      <c r="K185" s="253"/>
      <c r="L185" s="258"/>
      <c r="M185" s="259"/>
      <c r="N185" s="260"/>
      <c r="O185" s="260"/>
      <c r="P185" s="260"/>
      <c r="Q185" s="260"/>
      <c r="R185" s="260"/>
      <c r="S185" s="260"/>
      <c r="T185" s="261"/>
      <c r="U185" s="12"/>
      <c r="V185" s="12"/>
      <c r="W185" s="12"/>
      <c r="X185" s="12"/>
      <c r="Y185" s="12"/>
      <c r="Z185" s="12"/>
      <c r="AA185" s="12"/>
      <c r="AB185" s="12"/>
      <c r="AC185" s="12"/>
      <c r="AD185" s="12"/>
      <c r="AE185" s="12"/>
      <c r="AT185" s="262" t="s">
        <v>213</v>
      </c>
      <c r="AU185" s="262" t="s">
        <v>80</v>
      </c>
      <c r="AV185" s="12" t="s">
        <v>95</v>
      </c>
      <c r="AW185" s="12" t="s">
        <v>29</v>
      </c>
      <c r="AX185" s="12" t="s">
        <v>80</v>
      </c>
      <c r="AY185" s="262" t="s">
        <v>203</v>
      </c>
    </row>
    <row r="186" s="11" customFormat="1" ht="25.92" customHeight="1">
      <c r="A186" s="11"/>
      <c r="B186" s="222"/>
      <c r="C186" s="223"/>
      <c r="D186" s="224" t="s">
        <v>71</v>
      </c>
      <c r="E186" s="225" t="s">
        <v>233</v>
      </c>
      <c r="F186" s="225" t="s">
        <v>411</v>
      </c>
      <c r="G186" s="223"/>
      <c r="H186" s="223"/>
      <c r="I186" s="226"/>
      <c r="J186" s="227">
        <f>BK186</f>
        <v>0</v>
      </c>
      <c r="K186" s="223"/>
      <c r="L186" s="228"/>
      <c r="M186" s="229"/>
      <c r="N186" s="230"/>
      <c r="O186" s="230"/>
      <c r="P186" s="231">
        <f>SUM(P187:P213)</f>
        <v>0</v>
      </c>
      <c r="Q186" s="230"/>
      <c r="R186" s="231">
        <f>SUM(R187:R213)</f>
        <v>0</v>
      </c>
      <c r="S186" s="230"/>
      <c r="T186" s="232">
        <f>SUM(T187:T213)</f>
        <v>0</v>
      </c>
      <c r="U186" s="11"/>
      <c r="V186" s="11"/>
      <c r="W186" s="11"/>
      <c r="X186" s="11"/>
      <c r="Y186" s="11"/>
      <c r="Z186" s="11"/>
      <c r="AA186" s="11"/>
      <c r="AB186" s="11"/>
      <c r="AC186" s="11"/>
      <c r="AD186" s="11"/>
      <c r="AE186" s="11"/>
      <c r="AR186" s="233" t="s">
        <v>80</v>
      </c>
      <c r="AT186" s="234" t="s">
        <v>71</v>
      </c>
      <c r="AU186" s="234" t="s">
        <v>72</v>
      </c>
      <c r="AY186" s="233" t="s">
        <v>203</v>
      </c>
      <c r="BK186" s="235">
        <f>SUM(BK187:BK213)</f>
        <v>0</v>
      </c>
    </row>
    <row r="187" s="2" customFormat="1" ht="16.5" customHeight="1">
      <c r="A187" s="36"/>
      <c r="B187" s="37"/>
      <c r="C187" s="236" t="s">
        <v>412</v>
      </c>
      <c r="D187" s="236" t="s">
        <v>204</v>
      </c>
      <c r="E187" s="237" t="s">
        <v>413</v>
      </c>
      <c r="F187" s="238" t="s">
        <v>414</v>
      </c>
      <c r="G187" s="239" t="s">
        <v>267</v>
      </c>
      <c r="H187" s="240">
        <v>5485.1700000000001</v>
      </c>
      <c r="I187" s="241"/>
      <c r="J187" s="240">
        <f>ROUND(I187*H187,2)</f>
        <v>0</v>
      </c>
      <c r="K187" s="238" t="s">
        <v>208</v>
      </c>
      <c r="L187" s="42"/>
      <c r="M187" s="242" t="s">
        <v>1</v>
      </c>
      <c r="N187" s="243" t="s">
        <v>37</v>
      </c>
      <c r="O187" s="89"/>
      <c r="P187" s="244">
        <f>O187*H187</f>
        <v>0</v>
      </c>
      <c r="Q187" s="244">
        <v>0</v>
      </c>
      <c r="R187" s="244">
        <f>Q187*H187</f>
        <v>0</v>
      </c>
      <c r="S187" s="244">
        <v>0</v>
      </c>
      <c r="T187" s="245">
        <f>S187*H187</f>
        <v>0</v>
      </c>
      <c r="U187" s="36"/>
      <c r="V187" s="36"/>
      <c r="W187" s="36"/>
      <c r="X187" s="36"/>
      <c r="Y187" s="36"/>
      <c r="Z187" s="36"/>
      <c r="AA187" s="36"/>
      <c r="AB187" s="36"/>
      <c r="AC187" s="36"/>
      <c r="AD187" s="36"/>
      <c r="AE187" s="36"/>
      <c r="AR187" s="246" t="s">
        <v>209</v>
      </c>
      <c r="AT187" s="246" t="s">
        <v>204</v>
      </c>
      <c r="AU187" s="246" t="s">
        <v>80</v>
      </c>
      <c r="AY187" s="15" t="s">
        <v>203</v>
      </c>
      <c r="BE187" s="247">
        <f>IF(N187="základní",J187,0)</f>
        <v>0</v>
      </c>
      <c r="BF187" s="247">
        <f>IF(N187="snížená",J187,0)</f>
        <v>0</v>
      </c>
      <c r="BG187" s="247">
        <f>IF(N187="zákl. přenesená",J187,0)</f>
        <v>0</v>
      </c>
      <c r="BH187" s="247">
        <f>IF(N187="sníž. přenesená",J187,0)</f>
        <v>0</v>
      </c>
      <c r="BI187" s="247">
        <f>IF(N187="nulová",J187,0)</f>
        <v>0</v>
      </c>
      <c r="BJ187" s="15" t="s">
        <v>80</v>
      </c>
      <c r="BK187" s="247">
        <f>ROUND(I187*H187,2)</f>
        <v>0</v>
      </c>
      <c r="BL187" s="15" t="s">
        <v>209</v>
      </c>
      <c r="BM187" s="246" t="s">
        <v>804</v>
      </c>
    </row>
    <row r="188" s="2" customFormat="1">
      <c r="A188" s="36"/>
      <c r="B188" s="37"/>
      <c r="C188" s="38"/>
      <c r="D188" s="248" t="s">
        <v>211</v>
      </c>
      <c r="E188" s="38"/>
      <c r="F188" s="249" t="s">
        <v>416</v>
      </c>
      <c r="G188" s="38"/>
      <c r="H188" s="38"/>
      <c r="I188" s="152"/>
      <c r="J188" s="38"/>
      <c r="K188" s="38"/>
      <c r="L188" s="42"/>
      <c r="M188" s="250"/>
      <c r="N188" s="251"/>
      <c r="O188" s="89"/>
      <c r="P188" s="89"/>
      <c r="Q188" s="89"/>
      <c r="R188" s="89"/>
      <c r="S188" s="89"/>
      <c r="T188" s="90"/>
      <c r="U188" s="36"/>
      <c r="V188" s="36"/>
      <c r="W188" s="36"/>
      <c r="X188" s="36"/>
      <c r="Y188" s="36"/>
      <c r="Z188" s="36"/>
      <c r="AA188" s="36"/>
      <c r="AB188" s="36"/>
      <c r="AC188" s="36"/>
      <c r="AD188" s="36"/>
      <c r="AE188" s="36"/>
      <c r="AT188" s="15" t="s">
        <v>211</v>
      </c>
      <c r="AU188" s="15" t="s">
        <v>80</v>
      </c>
    </row>
    <row r="189" s="12" customFormat="1">
      <c r="A189" s="12"/>
      <c r="B189" s="252"/>
      <c r="C189" s="253"/>
      <c r="D189" s="248" t="s">
        <v>213</v>
      </c>
      <c r="E189" s="254" t="s">
        <v>467</v>
      </c>
      <c r="F189" s="255" t="s">
        <v>805</v>
      </c>
      <c r="G189" s="253"/>
      <c r="H189" s="256">
        <v>5485.1700000000001</v>
      </c>
      <c r="I189" s="257"/>
      <c r="J189" s="253"/>
      <c r="K189" s="253"/>
      <c r="L189" s="258"/>
      <c r="M189" s="259"/>
      <c r="N189" s="260"/>
      <c r="O189" s="260"/>
      <c r="P189" s="260"/>
      <c r="Q189" s="260"/>
      <c r="R189" s="260"/>
      <c r="S189" s="260"/>
      <c r="T189" s="261"/>
      <c r="U189" s="12"/>
      <c r="V189" s="12"/>
      <c r="W189" s="12"/>
      <c r="X189" s="12"/>
      <c r="Y189" s="12"/>
      <c r="Z189" s="12"/>
      <c r="AA189" s="12"/>
      <c r="AB189" s="12"/>
      <c r="AC189" s="12"/>
      <c r="AD189" s="12"/>
      <c r="AE189" s="12"/>
      <c r="AT189" s="262" t="s">
        <v>213</v>
      </c>
      <c r="AU189" s="262" t="s">
        <v>80</v>
      </c>
      <c r="AV189" s="12" t="s">
        <v>95</v>
      </c>
      <c r="AW189" s="12" t="s">
        <v>29</v>
      </c>
      <c r="AX189" s="12" t="s">
        <v>80</v>
      </c>
      <c r="AY189" s="262" t="s">
        <v>203</v>
      </c>
    </row>
    <row r="190" s="2" customFormat="1" ht="16.5" customHeight="1">
      <c r="A190" s="36"/>
      <c r="B190" s="37"/>
      <c r="C190" s="236" t="s">
        <v>419</v>
      </c>
      <c r="D190" s="236" t="s">
        <v>204</v>
      </c>
      <c r="E190" s="237" t="s">
        <v>420</v>
      </c>
      <c r="F190" s="238" t="s">
        <v>421</v>
      </c>
      <c r="G190" s="239" t="s">
        <v>267</v>
      </c>
      <c r="H190" s="240">
        <v>980.80999999999995</v>
      </c>
      <c r="I190" s="241"/>
      <c r="J190" s="240">
        <f>ROUND(I190*H190,2)</f>
        <v>0</v>
      </c>
      <c r="K190" s="238" t="s">
        <v>208</v>
      </c>
      <c r="L190" s="42"/>
      <c r="M190" s="242" t="s">
        <v>1</v>
      </c>
      <c r="N190" s="243" t="s">
        <v>37</v>
      </c>
      <c r="O190" s="89"/>
      <c r="P190" s="244">
        <f>O190*H190</f>
        <v>0</v>
      </c>
      <c r="Q190" s="244">
        <v>0</v>
      </c>
      <c r="R190" s="244">
        <f>Q190*H190</f>
        <v>0</v>
      </c>
      <c r="S190" s="244">
        <v>0</v>
      </c>
      <c r="T190" s="245">
        <f>S190*H190</f>
        <v>0</v>
      </c>
      <c r="U190" s="36"/>
      <c r="V190" s="36"/>
      <c r="W190" s="36"/>
      <c r="X190" s="36"/>
      <c r="Y190" s="36"/>
      <c r="Z190" s="36"/>
      <c r="AA190" s="36"/>
      <c r="AB190" s="36"/>
      <c r="AC190" s="36"/>
      <c r="AD190" s="36"/>
      <c r="AE190" s="36"/>
      <c r="AR190" s="246" t="s">
        <v>209</v>
      </c>
      <c r="AT190" s="246" t="s">
        <v>204</v>
      </c>
      <c r="AU190" s="246" t="s">
        <v>80</v>
      </c>
      <c r="AY190" s="15" t="s">
        <v>203</v>
      </c>
      <c r="BE190" s="247">
        <f>IF(N190="základní",J190,0)</f>
        <v>0</v>
      </c>
      <c r="BF190" s="247">
        <f>IF(N190="snížená",J190,0)</f>
        <v>0</v>
      </c>
      <c r="BG190" s="247">
        <f>IF(N190="zákl. přenesená",J190,0)</f>
        <v>0</v>
      </c>
      <c r="BH190" s="247">
        <f>IF(N190="sníž. přenesená",J190,0)</f>
        <v>0</v>
      </c>
      <c r="BI190" s="247">
        <f>IF(N190="nulová",J190,0)</f>
        <v>0</v>
      </c>
      <c r="BJ190" s="15" t="s">
        <v>80</v>
      </c>
      <c r="BK190" s="247">
        <f>ROUND(I190*H190,2)</f>
        <v>0</v>
      </c>
      <c r="BL190" s="15" t="s">
        <v>209</v>
      </c>
      <c r="BM190" s="246" t="s">
        <v>806</v>
      </c>
    </row>
    <row r="191" s="2" customFormat="1">
      <c r="A191" s="36"/>
      <c r="B191" s="37"/>
      <c r="C191" s="38"/>
      <c r="D191" s="248" t="s">
        <v>211</v>
      </c>
      <c r="E191" s="38"/>
      <c r="F191" s="249" t="s">
        <v>416</v>
      </c>
      <c r="G191" s="38"/>
      <c r="H191" s="38"/>
      <c r="I191" s="152"/>
      <c r="J191" s="38"/>
      <c r="K191" s="38"/>
      <c r="L191" s="42"/>
      <c r="M191" s="250"/>
      <c r="N191" s="251"/>
      <c r="O191" s="89"/>
      <c r="P191" s="89"/>
      <c r="Q191" s="89"/>
      <c r="R191" s="89"/>
      <c r="S191" s="89"/>
      <c r="T191" s="90"/>
      <c r="U191" s="36"/>
      <c r="V191" s="36"/>
      <c r="W191" s="36"/>
      <c r="X191" s="36"/>
      <c r="Y191" s="36"/>
      <c r="Z191" s="36"/>
      <c r="AA191" s="36"/>
      <c r="AB191" s="36"/>
      <c r="AC191" s="36"/>
      <c r="AD191" s="36"/>
      <c r="AE191" s="36"/>
      <c r="AT191" s="15" t="s">
        <v>211</v>
      </c>
      <c r="AU191" s="15" t="s">
        <v>80</v>
      </c>
    </row>
    <row r="192" s="12" customFormat="1">
      <c r="A192" s="12"/>
      <c r="B192" s="252"/>
      <c r="C192" s="253"/>
      <c r="D192" s="248" t="s">
        <v>213</v>
      </c>
      <c r="E192" s="254" t="s">
        <v>430</v>
      </c>
      <c r="F192" s="255" t="s">
        <v>807</v>
      </c>
      <c r="G192" s="253"/>
      <c r="H192" s="256">
        <v>980.80999999999995</v>
      </c>
      <c r="I192" s="257"/>
      <c r="J192" s="253"/>
      <c r="K192" s="253"/>
      <c r="L192" s="258"/>
      <c r="M192" s="259"/>
      <c r="N192" s="260"/>
      <c r="O192" s="260"/>
      <c r="P192" s="260"/>
      <c r="Q192" s="260"/>
      <c r="R192" s="260"/>
      <c r="S192" s="260"/>
      <c r="T192" s="261"/>
      <c r="U192" s="12"/>
      <c r="V192" s="12"/>
      <c r="W192" s="12"/>
      <c r="X192" s="12"/>
      <c r="Y192" s="12"/>
      <c r="Z192" s="12"/>
      <c r="AA192" s="12"/>
      <c r="AB192" s="12"/>
      <c r="AC192" s="12"/>
      <c r="AD192" s="12"/>
      <c r="AE192" s="12"/>
      <c r="AT192" s="262" t="s">
        <v>213</v>
      </c>
      <c r="AU192" s="262" t="s">
        <v>80</v>
      </c>
      <c r="AV192" s="12" t="s">
        <v>95</v>
      </c>
      <c r="AW192" s="12" t="s">
        <v>29</v>
      </c>
      <c r="AX192" s="12" t="s">
        <v>80</v>
      </c>
      <c r="AY192" s="262" t="s">
        <v>203</v>
      </c>
    </row>
    <row r="193" s="2" customFormat="1" ht="16.5" customHeight="1">
      <c r="A193" s="36"/>
      <c r="B193" s="37"/>
      <c r="C193" s="236" t="s">
        <v>425</v>
      </c>
      <c r="D193" s="236" t="s">
        <v>204</v>
      </c>
      <c r="E193" s="237" t="s">
        <v>426</v>
      </c>
      <c r="F193" s="238" t="s">
        <v>427</v>
      </c>
      <c r="G193" s="239" t="s">
        <v>267</v>
      </c>
      <c r="H193" s="240">
        <v>1047.3699999999999</v>
      </c>
      <c r="I193" s="241"/>
      <c r="J193" s="240">
        <f>ROUND(I193*H193,2)</f>
        <v>0</v>
      </c>
      <c r="K193" s="238" t="s">
        <v>208</v>
      </c>
      <c r="L193" s="42"/>
      <c r="M193" s="242" t="s">
        <v>1</v>
      </c>
      <c r="N193" s="243" t="s">
        <v>37</v>
      </c>
      <c r="O193" s="89"/>
      <c r="P193" s="244">
        <f>O193*H193</f>
        <v>0</v>
      </c>
      <c r="Q193" s="244">
        <v>0</v>
      </c>
      <c r="R193" s="244">
        <f>Q193*H193</f>
        <v>0</v>
      </c>
      <c r="S193" s="244">
        <v>0</v>
      </c>
      <c r="T193" s="245">
        <f>S193*H193</f>
        <v>0</v>
      </c>
      <c r="U193" s="36"/>
      <c r="V193" s="36"/>
      <c r="W193" s="36"/>
      <c r="X193" s="36"/>
      <c r="Y193" s="36"/>
      <c r="Z193" s="36"/>
      <c r="AA193" s="36"/>
      <c r="AB193" s="36"/>
      <c r="AC193" s="36"/>
      <c r="AD193" s="36"/>
      <c r="AE193" s="36"/>
      <c r="AR193" s="246" t="s">
        <v>209</v>
      </c>
      <c r="AT193" s="246" t="s">
        <v>204</v>
      </c>
      <c r="AU193" s="246" t="s">
        <v>80</v>
      </c>
      <c r="AY193" s="15" t="s">
        <v>203</v>
      </c>
      <c r="BE193" s="247">
        <f>IF(N193="základní",J193,0)</f>
        <v>0</v>
      </c>
      <c r="BF193" s="247">
        <f>IF(N193="snížená",J193,0)</f>
        <v>0</v>
      </c>
      <c r="BG193" s="247">
        <f>IF(N193="zákl. přenesená",J193,0)</f>
        <v>0</v>
      </c>
      <c r="BH193" s="247">
        <f>IF(N193="sníž. přenesená",J193,0)</f>
        <v>0</v>
      </c>
      <c r="BI193" s="247">
        <f>IF(N193="nulová",J193,0)</f>
        <v>0</v>
      </c>
      <c r="BJ193" s="15" t="s">
        <v>80</v>
      </c>
      <c r="BK193" s="247">
        <f>ROUND(I193*H193,2)</f>
        <v>0</v>
      </c>
      <c r="BL193" s="15" t="s">
        <v>209</v>
      </c>
      <c r="BM193" s="246" t="s">
        <v>808</v>
      </c>
    </row>
    <row r="194" s="2" customFormat="1">
      <c r="A194" s="36"/>
      <c r="B194" s="37"/>
      <c r="C194" s="38"/>
      <c r="D194" s="248" t="s">
        <v>211</v>
      </c>
      <c r="E194" s="38"/>
      <c r="F194" s="249" t="s">
        <v>429</v>
      </c>
      <c r="G194" s="38"/>
      <c r="H194" s="38"/>
      <c r="I194" s="152"/>
      <c r="J194" s="38"/>
      <c r="K194" s="38"/>
      <c r="L194" s="42"/>
      <c r="M194" s="250"/>
      <c r="N194" s="251"/>
      <c r="O194" s="89"/>
      <c r="P194" s="89"/>
      <c r="Q194" s="89"/>
      <c r="R194" s="89"/>
      <c r="S194" s="89"/>
      <c r="T194" s="90"/>
      <c r="U194" s="36"/>
      <c r="V194" s="36"/>
      <c r="W194" s="36"/>
      <c r="X194" s="36"/>
      <c r="Y194" s="36"/>
      <c r="Z194" s="36"/>
      <c r="AA194" s="36"/>
      <c r="AB194" s="36"/>
      <c r="AC194" s="36"/>
      <c r="AD194" s="36"/>
      <c r="AE194" s="36"/>
      <c r="AT194" s="15" t="s">
        <v>211</v>
      </c>
      <c r="AU194" s="15" t="s">
        <v>80</v>
      </c>
    </row>
    <row r="195" s="12" customFormat="1">
      <c r="A195" s="12"/>
      <c r="B195" s="252"/>
      <c r="C195" s="253"/>
      <c r="D195" s="248" t="s">
        <v>213</v>
      </c>
      <c r="E195" s="254" t="s">
        <v>461</v>
      </c>
      <c r="F195" s="255" t="s">
        <v>809</v>
      </c>
      <c r="G195" s="253"/>
      <c r="H195" s="256">
        <v>1047.3699999999999</v>
      </c>
      <c r="I195" s="257"/>
      <c r="J195" s="253"/>
      <c r="K195" s="253"/>
      <c r="L195" s="258"/>
      <c r="M195" s="259"/>
      <c r="N195" s="260"/>
      <c r="O195" s="260"/>
      <c r="P195" s="260"/>
      <c r="Q195" s="260"/>
      <c r="R195" s="260"/>
      <c r="S195" s="260"/>
      <c r="T195" s="261"/>
      <c r="U195" s="12"/>
      <c r="V195" s="12"/>
      <c r="W195" s="12"/>
      <c r="X195" s="12"/>
      <c r="Y195" s="12"/>
      <c r="Z195" s="12"/>
      <c r="AA195" s="12"/>
      <c r="AB195" s="12"/>
      <c r="AC195" s="12"/>
      <c r="AD195" s="12"/>
      <c r="AE195" s="12"/>
      <c r="AT195" s="262" t="s">
        <v>213</v>
      </c>
      <c r="AU195" s="262" t="s">
        <v>80</v>
      </c>
      <c r="AV195" s="12" t="s">
        <v>95</v>
      </c>
      <c r="AW195" s="12" t="s">
        <v>29</v>
      </c>
      <c r="AX195" s="12" t="s">
        <v>80</v>
      </c>
      <c r="AY195" s="262" t="s">
        <v>203</v>
      </c>
    </row>
    <row r="196" s="2" customFormat="1" ht="16.5" customHeight="1">
      <c r="A196" s="36"/>
      <c r="B196" s="37"/>
      <c r="C196" s="236" t="s">
        <v>432</v>
      </c>
      <c r="D196" s="236" t="s">
        <v>204</v>
      </c>
      <c r="E196" s="237" t="s">
        <v>433</v>
      </c>
      <c r="F196" s="238" t="s">
        <v>434</v>
      </c>
      <c r="G196" s="239" t="s">
        <v>267</v>
      </c>
      <c r="H196" s="240">
        <v>19104.029999999999</v>
      </c>
      <c r="I196" s="241"/>
      <c r="J196" s="240">
        <f>ROUND(I196*H196,2)</f>
        <v>0</v>
      </c>
      <c r="K196" s="238" t="s">
        <v>208</v>
      </c>
      <c r="L196" s="42"/>
      <c r="M196" s="242" t="s">
        <v>1</v>
      </c>
      <c r="N196" s="243" t="s">
        <v>37</v>
      </c>
      <c r="O196" s="89"/>
      <c r="P196" s="244">
        <f>O196*H196</f>
        <v>0</v>
      </c>
      <c r="Q196" s="244">
        <v>0</v>
      </c>
      <c r="R196" s="244">
        <f>Q196*H196</f>
        <v>0</v>
      </c>
      <c r="S196" s="244">
        <v>0</v>
      </c>
      <c r="T196" s="245">
        <f>S196*H196</f>
        <v>0</v>
      </c>
      <c r="U196" s="36"/>
      <c r="V196" s="36"/>
      <c r="W196" s="36"/>
      <c r="X196" s="36"/>
      <c r="Y196" s="36"/>
      <c r="Z196" s="36"/>
      <c r="AA196" s="36"/>
      <c r="AB196" s="36"/>
      <c r="AC196" s="36"/>
      <c r="AD196" s="36"/>
      <c r="AE196" s="36"/>
      <c r="AR196" s="246" t="s">
        <v>209</v>
      </c>
      <c r="AT196" s="246" t="s">
        <v>204</v>
      </c>
      <c r="AU196" s="246" t="s">
        <v>80</v>
      </c>
      <c r="AY196" s="15" t="s">
        <v>203</v>
      </c>
      <c r="BE196" s="247">
        <f>IF(N196="základní",J196,0)</f>
        <v>0</v>
      </c>
      <c r="BF196" s="247">
        <f>IF(N196="snížená",J196,0)</f>
        <v>0</v>
      </c>
      <c r="BG196" s="247">
        <f>IF(N196="zákl. přenesená",J196,0)</f>
        <v>0</v>
      </c>
      <c r="BH196" s="247">
        <f>IF(N196="sníž. přenesená",J196,0)</f>
        <v>0</v>
      </c>
      <c r="BI196" s="247">
        <f>IF(N196="nulová",J196,0)</f>
        <v>0</v>
      </c>
      <c r="BJ196" s="15" t="s">
        <v>80</v>
      </c>
      <c r="BK196" s="247">
        <f>ROUND(I196*H196,2)</f>
        <v>0</v>
      </c>
      <c r="BL196" s="15" t="s">
        <v>209</v>
      </c>
      <c r="BM196" s="246" t="s">
        <v>810</v>
      </c>
    </row>
    <row r="197" s="2" customFormat="1">
      <c r="A197" s="36"/>
      <c r="B197" s="37"/>
      <c r="C197" s="38"/>
      <c r="D197" s="248" t="s">
        <v>211</v>
      </c>
      <c r="E197" s="38"/>
      <c r="F197" s="249" t="s">
        <v>436</v>
      </c>
      <c r="G197" s="38"/>
      <c r="H197" s="38"/>
      <c r="I197" s="152"/>
      <c r="J197" s="38"/>
      <c r="K197" s="38"/>
      <c r="L197" s="42"/>
      <c r="M197" s="250"/>
      <c r="N197" s="251"/>
      <c r="O197" s="89"/>
      <c r="P197" s="89"/>
      <c r="Q197" s="89"/>
      <c r="R197" s="89"/>
      <c r="S197" s="89"/>
      <c r="T197" s="90"/>
      <c r="U197" s="36"/>
      <c r="V197" s="36"/>
      <c r="W197" s="36"/>
      <c r="X197" s="36"/>
      <c r="Y197" s="36"/>
      <c r="Z197" s="36"/>
      <c r="AA197" s="36"/>
      <c r="AB197" s="36"/>
      <c r="AC197" s="36"/>
      <c r="AD197" s="36"/>
      <c r="AE197" s="36"/>
      <c r="AT197" s="15" t="s">
        <v>211</v>
      </c>
      <c r="AU197" s="15" t="s">
        <v>80</v>
      </c>
    </row>
    <row r="198" s="12" customFormat="1">
      <c r="A198" s="12"/>
      <c r="B198" s="252"/>
      <c r="C198" s="253"/>
      <c r="D198" s="248" t="s">
        <v>213</v>
      </c>
      <c r="E198" s="254" t="s">
        <v>423</v>
      </c>
      <c r="F198" s="255" t="s">
        <v>811</v>
      </c>
      <c r="G198" s="253"/>
      <c r="H198" s="256">
        <v>6465.9799999999996</v>
      </c>
      <c r="I198" s="257"/>
      <c r="J198" s="253"/>
      <c r="K198" s="253"/>
      <c r="L198" s="258"/>
      <c r="M198" s="259"/>
      <c r="N198" s="260"/>
      <c r="O198" s="260"/>
      <c r="P198" s="260"/>
      <c r="Q198" s="260"/>
      <c r="R198" s="260"/>
      <c r="S198" s="260"/>
      <c r="T198" s="261"/>
      <c r="U198" s="12"/>
      <c r="V198" s="12"/>
      <c r="W198" s="12"/>
      <c r="X198" s="12"/>
      <c r="Y198" s="12"/>
      <c r="Z198" s="12"/>
      <c r="AA198" s="12"/>
      <c r="AB198" s="12"/>
      <c r="AC198" s="12"/>
      <c r="AD198" s="12"/>
      <c r="AE198" s="12"/>
      <c r="AT198" s="262" t="s">
        <v>213</v>
      </c>
      <c r="AU198" s="262" t="s">
        <v>80</v>
      </c>
      <c r="AV198" s="12" t="s">
        <v>95</v>
      </c>
      <c r="AW198" s="12" t="s">
        <v>29</v>
      </c>
      <c r="AX198" s="12" t="s">
        <v>72</v>
      </c>
      <c r="AY198" s="262" t="s">
        <v>203</v>
      </c>
    </row>
    <row r="199" s="12" customFormat="1">
      <c r="A199" s="12"/>
      <c r="B199" s="252"/>
      <c r="C199" s="253"/>
      <c r="D199" s="248" t="s">
        <v>213</v>
      </c>
      <c r="E199" s="254" t="s">
        <v>616</v>
      </c>
      <c r="F199" s="255" t="s">
        <v>812</v>
      </c>
      <c r="G199" s="253"/>
      <c r="H199" s="256">
        <v>6465.9799999999996</v>
      </c>
      <c r="I199" s="257"/>
      <c r="J199" s="253"/>
      <c r="K199" s="253"/>
      <c r="L199" s="258"/>
      <c r="M199" s="259"/>
      <c r="N199" s="260"/>
      <c r="O199" s="260"/>
      <c r="P199" s="260"/>
      <c r="Q199" s="260"/>
      <c r="R199" s="260"/>
      <c r="S199" s="260"/>
      <c r="T199" s="261"/>
      <c r="U199" s="12"/>
      <c r="V199" s="12"/>
      <c r="W199" s="12"/>
      <c r="X199" s="12"/>
      <c r="Y199" s="12"/>
      <c r="Z199" s="12"/>
      <c r="AA199" s="12"/>
      <c r="AB199" s="12"/>
      <c r="AC199" s="12"/>
      <c r="AD199" s="12"/>
      <c r="AE199" s="12"/>
      <c r="AT199" s="262" t="s">
        <v>213</v>
      </c>
      <c r="AU199" s="262" t="s">
        <v>80</v>
      </c>
      <c r="AV199" s="12" t="s">
        <v>95</v>
      </c>
      <c r="AW199" s="12" t="s">
        <v>29</v>
      </c>
      <c r="AX199" s="12" t="s">
        <v>72</v>
      </c>
      <c r="AY199" s="262" t="s">
        <v>203</v>
      </c>
    </row>
    <row r="200" s="12" customFormat="1">
      <c r="A200" s="12"/>
      <c r="B200" s="252"/>
      <c r="C200" s="253"/>
      <c r="D200" s="248" t="s">
        <v>213</v>
      </c>
      <c r="E200" s="254" t="s">
        <v>618</v>
      </c>
      <c r="F200" s="255" t="s">
        <v>813</v>
      </c>
      <c r="G200" s="253"/>
      <c r="H200" s="256">
        <v>6172.0699999999997</v>
      </c>
      <c r="I200" s="257"/>
      <c r="J200" s="253"/>
      <c r="K200" s="253"/>
      <c r="L200" s="258"/>
      <c r="M200" s="259"/>
      <c r="N200" s="260"/>
      <c r="O200" s="260"/>
      <c r="P200" s="260"/>
      <c r="Q200" s="260"/>
      <c r="R200" s="260"/>
      <c r="S200" s="260"/>
      <c r="T200" s="261"/>
      <c r="U200" s="12"/>
      <c r="V200" s="12"/>
      <c r="W200" s="12"/>
      <c r="X200" s="12"/>
      <c r="Y200" s="12"/>
      <c r="Z200" s="12"/>
      <c r="AA200" s="12"/>
      <c r="AB200" s="12"/>
      <c r="AC200" s="12"/>
      <c r="AD200" s="12"/>
      <c r="AE200" s="12"/>
      <c r="AT200" s="262" t="s">
        <v>213</v>
      </c>
      <c r="AU200" s="262" t="s">
        <v>80</v>
      </c>
      <c r="AV200" s="12" t="s">
        <v>95</v>
      </c>
      <c r="AW200" s="12" t="s">
        <v>29</v>
      </c>
      <c r="AX200" s="12" t="s">
        <v>72</v>
      </c>
      <c r="AY200" s="262" t="s">
        <v>203</v>
      </c>
    </row>
    <row r="201" s="12" customFormat="1">
      <c r="A201" s="12"/>
      <c r="B201" s="252"/>
      <c r="C201" s="253"/>
      <c r="D201" s="248" t="s">
        <v>213</v>
      </c>
      <c r="E201" s="254" t="s">
        <v>677</v>
      </c>
      <c r="F201" s="255" t="s">
        <v>678</v>
      </c>
      <c r="G201" s="253"/>
      <c r="H201" s="256">
        <v>19104.029999999999</v>
      </c>
      <c r="I201" s="257"/>
      <c r="J201" s="253"/>
      <c r="K201" s="253"/>
      <c r="L201" s="258"/>
      <c r="M201" s="259"/>
      <c r="N201" s="260"/>
      <c r="O201" s="260"/>
      <c r="P201" s="260"/>
      <c r="Q201" s="260"/>
      <c r="R201" s="260"/>
      <c r="S201" s="260"/>
      <c r="T201" s="261"/>
      <c r="U201" s="12"/>
      <c r="V201" s="12"/>
      <c r="W201" s="12"/>
      <c r="X201" s="12"/>
      <c r="Y201" s="12"/>
      <c r="Z201" s="12"/>
      <c r="AA201" s="12"/>
      <c r="AB201" s="12"/>
      <c r="AC201" s="12"/>
      <c r="AD201" s="12"/>
      <c r="AE201" s="12"/>
      <c r="AT201" s="262" t="s">
        <v>213</v>
      </c>
      <c r="AU201" s="262" t="s">
        <v>80</v>
      </c>
      <c r="AV201" s="12" t="s">
        <v>95</v>
      </c>
      <c r="AW201" s="12" t="s">
        <v>29</v>
      </c>
      <c r="AX201" s="12" t="s">
        <v>80</v>
      </c>
      <c r="AY201" s="262" t="s">
        <v>203</v>
      </c>
    </row>
    <row r="202" s="2" customFormat="1" ht="16.5" customHeight="1">
      <c r="A202" s="36"/>
      <c r="B202" s="37"/>
      <c r="C202" s="236" t="s">
        <v>7</v>
      </c>
      <c r="D202" s="236" t="s">
        <v>204</v>
      </c>
      <c r="E202" s="237" t="s">
        <v>443</v>
      </c>
      <c r="F202" s="238" t="s">
        <v>444</v>
      </c>
      <c r="G202" s="239" t="s">
        <v>267</v>
      </c>
      <c r="H202" s="240">
        <v>6265</v>
      </c>
      <c r="I202" s="241"/>
      <c r="J202" s="240">
        <f>ROUND(I202*H202,2)</f>
        <v>0</v>
      </c>
      <c r="K202" s="238" t="s">
        <v>208</v>
      </c>
      <c r="L202" s="42"/>
      <c r="M202" s="242" t="s">
        <v>1</v>
      </c>
      <c r="N202" s="243" t="s">
        <v>37</v>
      </c>
      <c r="O202" s="89"/>
      <c r="P202" s="244">
        <f>O202*H202</f>
        <v>0</v>
      </c>
      <c r="Q202" s="244">
        <v>0</v>
      </c>
      <c r="R202" s="244">
        <f>Q202*H202</f>
        <v>0</v>
      </c>
      <c r="S202" s="244">
        <v>0</v>
      </c>
      <c r="T202" s="245">
        <f>S202*H202</f>
        <v>0</v>
      </c>
      <c r="U202" s="36"/>
      <c r="V202" s="36"/>
      <c r="W202" s="36"/>
      <c r="X202" s="36"/>
      <c r="Y202" s="36"/>
      <c r="Z202" s="36"/>
      <c r="AA202" s="36"/>
      <c r="AB202" s="36"/>
      <c r="AC202" s="36"/>
      <c r="AD202" s="36"/>
      <c r="AE202" s="36"/>
      <c r="AR202" s="246" t="s">
        <v>209</v>
      </c>
      <c r="AT202" s="246" t="s">
        <v>204</v>
      </c>
      <c r="AU202" s="246" t="s">
        <v>80</v>
      </c>
      <c r="AY202" s="15" t="s">
        <v>203</v>
      </c>
      <c r="BE202" s="247">
        <f>IF(N202="základní",J202,0)</f>
        <v>0</v>
      </c>
      <c r="BF202" s="247">
        <f>IF(N202="snížená",J202,0)</f>
        <v>0</v>
      </c>
      <c r="BG202" s="247">
        <f>IF(N202="zákl. přenesená",J202,0)</f>
        <v>0</v>
      </c>
      <c r="BH202" s="247">
        <f>IF(N202="sníž. přenesená",J202,0)</f>
        <v>0</v>
      </c>
      <c r="BI202" s="247">
        <f>IF(N202="nulová",J202,0)</f>
        <v>0</v>
      </c>
      <c r="BJ202" s="15" t="s">
        <v>80</v>
      </c>
      <c r="BK202" s="247">
        <f>ROUND(I202*H202,2)</f>
        <v>0</v>
      </c>
      <c r="BL202" s="15" t="s">
        <v>209</v>
      </c>
      <c r="BM202" s="246" t="s">
        <v>814</v>
      </c>
    </row>
    <row r="203" s="2" customFormat="1">
      <c r="A203" s="36"/>
      <c r="B203" s="37"/>
      <c r="C203" s="38"/>
      <c r="D203" s="248" t="s">
        <v>211</v>
      </c>
      <c r="E203" s="38"/>
      <c r="F203" s="249" t="s">
        <v>446</v>
      </c>
      <c r="G203" s="38"/>
      <c r="H203" s="38"/>
      <c r="I203" s="152"/>
      <c r="J203" s="38"/>
      <c r="K203" s="38"/>
      <c r="L203" s="42"/>
      <c r="M203" s="250"/>
      <c r="N203" s="251"/>
      <c r="O203" s="89"/>
      <c r="P203" s="89"/>
      <c r="Q203" s="89"/>
      <c r="R203" s="89"/>
      <c r="S203" s="89"/>
      <c r="T203" s="90"/>
      <c r="U203" s="36"/>
      <c r="V203" s="36"/>
      <c r="W203" s="36"/>
      <c r="X203" s="36"/>
      <c r="Y203" s="36"/>
      <c r="Z203" s="36"/>
      <c r="AA203" s="36"/>
      <c r="AB203" s="36"/>
      <c r="AC203" s="36"/>
      <c r="AD203" s="36"/>
      <c r="AE203" s="36"/>
      <c r="AT203" s="15" t="s">
        <v>211</v>
      </c>
      <c r="AU203" s="15" t="s">
        <v>80</v>
      </c>
    </row>
    <row r="204" s="12" customFormat="1">
      <c r="A204" s="12"/>
      <c r="B204" s="252"/>
      <c r="C204" s="253"/>
      <c r="D204" s="248" t="s">
        <v>213</v>
      </c>
      <c r="E204" s="254" t="s">
        <v>455</v>
      </c>
      <c r="F204" s="255" t="s">
        <v>815</v>
      </c>
      <c r="G204" s="253"/>
      <c r="H204" s="256">
        <v>6265</v>
      </c>
      <c r="I204" s="257"/>
      <c r="J204" s="253"/>
      <c r="K204" s="253"/>
      <c r="L204" s="258"/>
      <c r="M204" s="259"/>
      <c r="N204" s="260"/>
      <c r="O204" s="260"/>
      <c r="P204" s="260"/>
      <c r="Q204" s="260"/>
      <c r="R204" s="260"/>
      <c r="S204" s="260"/>
      <c r="T204" s="261"/>
      <c r="U204" s="12"/>
      <c r="V204" s="12"/>
      <c r="W204" s="12"/>
      <c r="X204" s="12"/>
      <c r="Y204" s="12"/>
      <c r="Z204" s="12"/>
      <c r="AA204" s="12"/>
      <c r="AB204" s="12"/>
      <c r="AC204" s="12"/>
      <c r="AD204" s="12"/>
      <c r="AE204" s="12"/>
      <c r="AT204" s="262" t="s">
        <v>213</v>
      </c>
      <c r="AU204" s="262" t="s">
        <v>80</v>
      </c>
      <c r="AV204" s="12" t="s">
        <v>95</v>
      </c>
      <c r="AW204" s="12" t="s">
        <v>29</v>
      </c>
      <c r="AX204" s="12" t="s">
        <v>80</v>
      </c>
      <c r="AY204" s="262" t="s">
        <v>203</v>
      </c>
    </row>
    <row r="205" s="2" customFormat="1" ht="16.5" customHeight="1">
      <c r="A205" s="36"/>
      <c r="B205" s="37"/>
      <c r="C205" s="236" t="s">
        <v>449</v>
      </c>
      <c r="D205" s="236" t="s">
        <v>204</v>
      </c>
      <c r="E205" s="237" t="s">
        <v>450</v>
      </c>
      <c r="F205" s="238" t="s">
        <v>451</v>
      </c>
      <c r="G205" s="239" t="s">
        <v>267</v>
      </c>
      <c r="H205" s="240">
        <v>6465.9799999999996</v>
      </c>
      <c r="I205" s="241"/>
      <c r="J205" s="240">
        <f>ROUND(I205*H205,2)</f>
        <v>0</v>
      </c>
      <c r="K205" s="238" t="s">
        <v>452</v>
      </c>
      <c r="L205" s="42"/>
      <c r="M205" s="242" t="s">
        <v>1</v>
      </c>
      <c r="N205" s="243" t="s">
        <v>37</v>
      </c>
      <c r="O205" s="89"/>
      <c r="P205" s="244">
        <f>O205*H205</f>
        <v>0</v>
      </c>
      <c r="Q205" s="244">
        <v>0</v>
      </c>
      <c r="R205" s="244">
        <f>Q205*H205</f>
        <v>0</v>
      </c>
      <c r="S205" s="244">
        <v>0</v>
      </c>
      <c r="T205" s="245">
        <f>S205*H205</f>
        <v>0</v>
      </c>
      <c r="U205" s="36"/>
      <c r="V205" s="36"/>
      <c r="W205" s="36"/>
      <c r="X205" s="36"/>
      <c r="Y205" s="36"/>
      <c r="Z205" s="36"/>
      <c r="AA205" s="36"/>
      <c r="AB205" s="36"/>
      <c r="AC205" s="36"/>
      <c r="AD205" s="36"/>
      <c r="AE205" s="36"/>
      <c r="AR205" s="246" t="s">
        <v>209</v>
      </c>
      <c r="AT205" s="246" t="s">
        <v>204</v>
      </c>
      <c r="AU205" s="246" t="s">
        <v>80</v>
      </c>
      <c r="AY205" s="15" t="s">
        <v>203</v>
      </c>
      <c r="BE205" s="247">
        <f>IF(N205="základní",J205,0)</f>
        <v>0</v>
      </c>
      <c r="BF205" s="247">
        <f>IF(N205="snížená",J205,0)</f>
        <v>0</v>
      </c>
      <c r="BG205" s="247">
        <f>IF(N205="zákl. přenesená",J205,0)</f>
        <v>0</v>
      </c>
      <c r="BH205" s="247">
        <f>IF(N205="sníž. přenesená",J205,0)</f>
        <v>0</v>
      </c>
      <c r="BI205" s="247">
        <f>IF(N205="nulová",J205,0)</f>
        <v>0</v>
      </c>
      <c r="BJ205" s="15" t="s">
        <v>80</v>
      </c>
      <c r="BK205" s="247">
        <f>ROUND(I205*H205,2)</f>
        <v>0</v>
      </c>
      <c r="BL205" s="15" t="s">
        <v>209</v>
      </c>
      <c r="BM205" s="246" t="s">
        <v>816</v>
      </c>
    </row>
    <row r="206" s="2" customFormat="1">
      <c r="A206" s="36"/>
      <c r="B206" s="37"/>
      <c r="C206" s="38"/>
      <c r="D206" s="248" t="s">
        <v>211</v>
      </c>
      <c r="E206" s="38"/>
      <c r="F206" s="249" t="s">
        <v>454</v>
      </c>
      <c r="G206" s="38"/>
      <c r="H206" s="38"/>
      <c r="I206" s="152"/>
      <c r="J206" s="38"/>
      <c r="K206" s="38"/>
      <c r="L206" s="42"/>
      <c r="M206" s="250"/>
      <c r="N206" s="251"/>
      <c r="O206" s="89"/>
      <c r="P206" s="89"/>
      <c r="Q206" s="89"/>
      <c r="R206" s="89"/>
      <c r="S206" s="89"/>
      <c r="T206" s="90"/>
      <c r="U206" s="36"/>
      <c r="V206" s="36"/>
      <c r="W206" s="36"/>
      <c r="X206" s="36"/>
      <c r="Y206" s="36"/>
      <c r="Z206" s="36"/>
      <c r="AA206" s="36"/>
      <c r="AB206" s="36"/>
      <c r="AC206" s="36"/>
      <c r="AD206" s="36"/>
      <c r="AE206" s="36"/>
      <c r="AT206" s="15" t="s">
        <v>211</v>
      </c>
      <c r="AU206" s="15" t="s">
        <v>80</v>
      </c>
    </row>
    <row r="207" s="12" customFormat="1">
      <c r="A207" s="12"/>
      <c r="B207" s="252"/>
      <c r="C207" s="253"/>
      <c r="D207" s="248" t="s">
        <v>213</v>
      </c>
      <c r="E207" s="254" t="s">
        <v>417</v>
      </c>
      <c r="F207" s="255" t="s">
        <v>817</v>
      </c>
      <c r="G207" s="253"/>
      <c r="H207" s="256">
        <v>6465.9799999999996</v>
      </c>
      <c r="I207" s="257"/>
      <c r="J207" s="253"/>
      <c r="K207" s="253"/>
      <c r="L207" s="258"/>
      <c r="M207" s="259"/>
      <c r="N207" s="260"/>
      <c r="O207" s="260"/>
      <c r="P207" s="260"/>
      <c r="Q207" s="260"/>
      <c r="R207" s="260"/>
      <c r="S207" s="260"/>
      <c r="T207" s="261"/>
      <c r="U207" s="12"/>
      <c r="V207" s="12"/>
      <c r="W207" s="12"/>
      <c r="X207" s="12"/>
      <c r="Y207" s="12"/>
      <c r="Z207" s="12"/>
      <c r="AA207" s="12"/>
      <c r="AB207" s="12"/>
      <c r="AC207" s="12"/>
      <c r="AD207" s="12"/>
      <c r="AE207" s="12"/>
      <c r="AT207" s="262" t="s">
        <v>213</v>
      </c>
      <c r="AU207" s="262" t="s">
        <v>80</v>
      </c>
      <c r="AV207" s="12" t="s">
        <v>95</v>
      </c>
      <c r="AW207" s="12" t="s">
        <v>29</v>
      </c>
      <c r="AX207" s="12" t="s">
        <v>80</v>
      </c>
      <c r="AY207" s="262" t="s">
        <v>203</v>
      </c>
    </row>
    <row r="208" s="2" customFormat="1" ht="16.5" customHeight="1">
      <c r="A208" s="36"/>
      <c r="B208" s="37"/>
      <c r="C208" s="236" t="s">
        <v>457</v>
      </c>
      <c r="D208" s="236" t="s">
        <v>204</v>
      </c>
      <c r="E208" s="237" t="s">
        <v>458</v>
      </c>
      <c r="F208" s="238" t="s">
        <v>459</v>
      </c>
      <c r="G208" s="239" t="s">
        <v>267</v>
      </c>
      <c r="H208" s="240">
        <v>5878.1599999999999</v>
      </c>
      <c r="I208" s="241"/>
      <c r="J208" s="240">
        <f>ROUND(I208*H208,2)</f>
        <v>0</v>
      </c>
      <c r="K208" s="238" t="s">
        <v>208</v>
      </c>
      <c r="L208" s="42"/>
      <c r="M208" s="242" t="s">
        <v>1</v>
      </c>
      <c r="N208" s="243" t="s">
        <v>37</v>
      </c>
      <c r="O208" s="89"/>
      <c r="P208" s="244">
        <f>O208*H208</f>
        <v>0</v>
      </c>
      <c r="Q208" s="244">
        <v>0</v>
      </c>
      <c r="R208" s="244">
        <f>Q208*H208</f>
        <v>0</v>
      </c>
      <c r="S208" s="244">
        <v>0</v>
      </c>
      <c r="T208" s="245">
        <f>S208*H208</f>
        <v>0</v>
      </c>
      <c r="U208" s="36"/>
      <c r="V208" s="36"/>
      <c r="W208" s="36"/>
      <c r="X208" s="36"/>
      <c r="Y208" s="36"/>
      <c r="Z208" s="36"/>
      <c r="AA208" s="36"/>
      <c r="AB208" s="36"/>
      <c r="AC208" s="36"/>
      <c r="AD208" s="36"/>
      <c r="AE208" s="36"/>
      <c r="AR208" s="246" t="s">
        <v>209</v>
      </c>
      <c r="AT208" s="246" t="s">
        <v>204</v>
      </c>
      <c r="AU208" s="246" t="s">
        <v>80</v>
      </c>
      <c r="AY208" s="15" t="s">
        <v>203</v>
      </c>
      <c r="BE208" s="247">
        <f>IF(N208="základní",J208,0)</f>
        <v>0</v>
      </c>
      <c r="BF208" s="247">
        <f>IF(N208="snížená",J208,0)</f>
        <v>0</v>
      </c>
      <c r="BG208" s="247">
        <f>IF(N208="zákl. přenesená",J208,0)</f>
        <v>0</v>
      </c>
      <c r="BH208" s="247">
        <f>IF(N208="sníž. přenesená",J208,0)</f>
        <v>0</v>
      </c>
      <c r="BI208" s="247">
        <f>IF(N208="nulová",J208,0)</f>
        <v>0</v>
      </c>
      <c r="BJ208" s="15" t="s">
        <v>80</v>
      </c>
      <c r="BK208" s="247">
        <f>ROUND(I208*H208,2)</f>
        <v>0</v>
      </c>
      <c r="BL208" s="15" t="s">
        <v>209</v>
      </c>
      <c r="BM208" s="246" t="s">
        <v>818</v>
      </c>
    </row>
    <row r="209" s="2" customFormat="1">
      <c r="A209" s="36"/>
      <c r="B209" s="37"/>
      <c r="C209" s="38"/>
      <c r="D209" s="248" t="s">
        <v>211</v>
      </c>
      <c r="E209" s="38"/>
      <c r="F209" s="249" t="s">
        <v>454</v>
      </c>
      <c r="G209" s="38"/>
      <c r="H209" s="38"/>
      <c r="I209" s="152"/>
      <c r="J209" s="38"/>
      <c r="K209" s="38"/>
      <c r="L209" s="42"/>
      <c r="M209" s="250"/>
      <c r="N209" s="251"/>
      <c r="O209" s="89"/>
      <c r="P209" s="89"/>
      <c r="Q209" s="89"/>
      <c r="R209" s="89"/>
      <c r="S209" s="89"/>
      <c r="T209" s="90"/>
      <c r="U209" s="36"/>
      <c r="V209" s="36"/>
      <c r="W209" s="36"/>
      <c r="X209" s="36"/>
      <c r="Y209" s="36"/>
      <c r="Z209" s="36"/>
      <c r="AA209" s="36"/>
      <c r="AB209" s="36"/>
      <c r="AC209" s="36"/>
      <c r="AD209" s="36"/>
      <c r="AE209" s="36"/>
      <c r="AT209" s="15" t="s">
        <v>211</v>
      </c>
      <c r="AU209" s="15" t="s">
        <v>80</v>
      </c>
    </row>
    <row r="210" s="12" customFormat="1">
      <c r="A210" s="12"/>
      <c r="B210" s="252"/>
      <c r="C210" s="253"/>
      <c r="D210" s="248" t="s">
        <v>213</v>
      </c>
      <c r="E210" s="254" t="s">
        <v>297</v>
      </c>
      <c r="F210" s="255" t="s">
        <v>819</v>
      </c>
      <c r="G210" s="253"/>
      <c r="H210" s="256">
        <v>5878.1599999999999</v>
      </c>
      <c r="I210" s="257"/>
      <c r="J210" s="253"/>
      <c r="K210" s="253"/>
      <c r="L210" s="258"/>
      <c r="M210" s="259"/>
      <c r="N210" s="260"/>
      <c r="O210" s="260"/>
      <c r="P210" s="260"/>
      <c r="Q210" s="260"/>
      <c r="R210" s="260"/>
      <c r="S210" s="260"/>
      <c r="T210" s="261"/>
      <c r="U210" s="12"/>
      <c r="V210" s="12"/>
      <c r="W210" s="12"/>
      <c r="X210" s="12"/>
      <c r="Y210" s="12"/>
      <c r="Z210" s="12"/>
      <c r="AA210" s="12"/>
      <c r="AB210" s="12"/>
      <c r="AC210" s="12"/>
      <c r="AD210" s="12"/>
      <c r="AE210" s="12"/>
      <c r="AT210" s="262" t="s">
        <v>213</v>
      </c>
      <c r="AU210" s="262" t="s">
        <v>80</v>
      </c>
      <c r="AV210" s="12" t="s">
        <v>95</v>
      </c>
      <c r="AW210" s="12" t="s">
        <v>29</v>
      </c>
      <c r="AX210" s="12" t="s">
        <v>80</v>
      </c>
      <c r="AY210" s="262" t="s">
        <v>203</v>
      </c>
    </row>
    <row r="211" s="2" customFormat="1" ht="16.5" customHeight="1">
      <c r="A211" s="36"/>
      <c r="B211" s="37"/>
      <c r="C211" s="236" t="s">
        <v>463</v>
      </c>
      <c r="D211" s="236" t="s">
        <v>204</v>
      </c>
      <c r="E211" s="237" t="s">
        <v>464</v>
      </c>
      <c r="F211" s="238" t="s">
        <v>465</v>
      </c>
      <c r="G211" s="239" t="s">
        <v>267</v>
      </c>
      <c r="H211" s="240">
        <v>6172.0699999999997</v>
      </c>
      <c r="I211" s="241"/>
      <c r="J211" s="240">
        <f>ROUND(I211*H211,2)</f>
        <v>0</v>
      </c>
      <c r="K211" s="238" t="s">
        <v>208</v>
      </c>
      <c r="L211" s="42"/>
      <c r="M211" s="242" t="s">
        <v>1</v>
      </c>
      <c r="N211" s="243" t="s">
        <v>37</v>
      </c>
      <c r="O211" s="89"/>
      <c r="P211" s="244">
        <f>O211*H211</f>
        <v>0</v>
      </c>
      <c r="Q211" s="244">
        <v>0</v>
      </c>
      <c r="R211" s="244">
        <f>Q211*H211</f>
        <v>0</v>
      </c>
      <c r="S211" s="244">
        <v>0</v>
      </c>
      <c r="T211" s="245">
        <f>S211*H211</f>
        <v>0</v>
      </c>
      <c r="U211" s="36"/>
      <c r="V211" s="36"/>
      <c r="W211" s="36"/>
      <c r="X211" s="36"/>
      <c r="Y211" s="36"/>
      <c r="Z211" s="36"/>
      <c r="AA211" s="36"/>
      <c r="AB211" s="36"/>
      <c r="AC211" s="36"/>
      <c r="AD211" s="36"/>
      <c r="AE211" s="36"/>
      <c r="AR211" s="246" t="s">
        <v>209</v>
      </c>
      <c r="AT211" s="246" t="s">
        <v>204</v>
      </c>
      <c r="AU211" s="246" t="s">
        <v>80</v>
      </c>
      <c r="AY211" s="15" t="s">
        <v>203</v>
      </c>
      <c r="BE211" s="247">
        <f>IF(N211="základní",J211,0)</f>
        <v>0</v>
      </c>
      <c r="BF211" s="247">
        <f>IF(N211="snížená",J211,0)</f>
        <v>0</v>
      </c>
      <c r="BG211" s="247">
        <f>IF(N211="zákl. přenesená",J211,0)</f>
        <v>0</v>
      </c>
      <c r="BH211" s="247">
        <f>IF(N211="sníž. přenesená",J211,0)</f>
        <v>0</v>
      </c>
      <c r="BI211" s="247">
        <f>IF(N211="nulová",J211,0)</f>
        <v>0</v>
      </c>
      <c r="BJ211" s="15" t="s">
        <v>80</v>
      </c>
      <c r="BK211" s="247">
        <f>ROUND(I211*H211,2)</f>
        <v>0</v>
      </c>
      <c r="BL211" s="15" t="s">
        <v>209</v>
      </c>
      <c r="BM211" s="246" t="s">
        <v>820</v>
      </c>
    </row>
    <row r="212" s="2" customFormat="1">
      <c r="A212" s="36"/>
      <c r="B212" s="37"/>
      <c r="C212" s="38"/>
      <c r="D212" s="248" t="s">
        <v>211</v>
      </c>
      <c r="E212" s="38"/>
      <c r="F212" s="249" t="s">
        <v>454</v>
      </c>
      <c r="G212" s="38"/>
      <c r="H212" s="38"/>
      <c r="I212" s="152"/>
      <c r="J212" s="38"/>
      <c r="K212" s="38"/>
      <c r="L212" s="42"/>
      <c r="M212" s="250"/>
      <c r="N212" s="251"/>
      <c r="O212" s="89"/>
      <c r="P212" s="89"/>
      <c r="Q212" s="89"/>
      <c r="R212" s="89"/>
      <c r="S212" s="89"/>
      <c r="T212" s="90"/>
      <c r="U212" s="36"/>
      <c r="V212" s="36"/>
      <c r="W212" s="36"/>
      <c r="X212" s="36"/>
      <c r="Y212" s="36"/>
      <c r="Z212" s="36"/>
      <c r="AA212" s="36"/>
      <c r="AB212" s="36"/>
      <c r="AC212" s="36"/>
      <c r="AD212" s="36"/>
      <c r="AE212" s="36"/>
      <c r="AT212" s="15" t="s">
        <v>211</v>
      </c>
      <c r="AU212" s="15" t="s">
        <v>80</v>
      </c>
    </row>
    <row r="213" s="12" customFormat="1">
      <c r="A213" s="12"/>
      <c r="B213" s="252"/>
      <c r="C213" s="253"/>
      <c r="D213" s="248" t="s">
        <v>213</v>
      </c>
      <c r="E213" s="254" t="s">
        <v>300</v>
      </c>
      <c r="F213" s="255" t="s">
        <v>821</v>
      </c>
      <c r="G213" s="253"/>
      <c r="H213" s="256">
        <v>6172.0699999999997</v>
      </c>
      <c r="I213" s="257"/>
      <c r="J213" s="253"/>
      <c r="K213" s="253"/>
      <c r="L213" s="258"/>
      <c r="M213" s="259"/>
      <c r="N213" s="260"/>
      <c r="O213" s="260"/>
      <c r="P213" s="260"/>
      <c r="Q213" s="260"/>
      <c r="R213" s="260"/>
      <c r="S213" s="260"/>
      <c r="T213" s="261"/>
      <c r="U213" s="12"/>
      <c r="V213" s="12"/>
      <c r="W213" s="12"/>
      <c r="X213" s="12"/>
      <c r="Y213" s="12"/>
      <c r="Z213" s="12"/>
      <c r="AA213" s="12"/>
      <c r="AB213" s="12"/>
      <c r="AC213" s="12"/>
      <c r="AD213" s="12"/>
      <c r="AE213" s="12"/>
      <c r="AT213" s="262" t="s">
        <v>213</v>
      </c>
      <c r="AU213" s="262" t="s">
        <v>80</v>
      </c>
      <c r="AV213" s="12" t="s">
        <v>95</v>
      </c>
      <c r="AW213" s="12" t="s">
        <v>29</v>
      </c>
      <c r="AX213" s="12" t="s">
        <v>80</v>
      </c>
      <c r="AY213" s="262" t="s">
        <v>203</v>
      </c>
    </row>
    <row r="214" s="11" customFormat="1" ht="25.92" customHeight="1">
      <c r="A214" s="11"/>
      <c r="B214" s="222"/>
      <c r="C214" s="223"/>
      <c r="D214" s="224" t="s">
        <v>71</v>
      </c>
      <c r="E214" s="225" t="s">
        <v>275</v>
      </c>
      <c r="F214" s="225" t="s">
        <v>276</v>
      </c>
      <c r="G214" s="223"/>
      <c r="H214" s="223"/>
      <c r="I214" s="226"/>
      <c r="J214" s="227">
        <f>BK214</f>
        <v>0</v>
      </c>
      <c r="K214" s="223"/>
      <c r="L214" s="228"/>
      <c r="M214" s="229"/>
      <c r="N214" s="230"/>
      <c r="O214" s="230"/>
      <c r="P214" s="231">
        <f>SUM(P215:P220)</f>
        <v>0</v>
      </c>
      <c r="Q214" s="230"/>
      <c r="R214" s="231">
        <f>SUM(R215:R220)</f>
        <v>0</v>
      </c>
      <c r="S214" s="230"/>
      <c r="T214" s="232">
        <f>SUM(T215:T220)</f>
        <v>0</v>
      </c>
      <c r="U214" s="11"/>
      <c r="V214" s="11"/>
      <c r="W214" s="11"/>
      <c r="X214" s="11"/>
      <c r="Y214" s="11"/>
      <c r="Z214" s="11"/>
      <c r="AA214" s="11"/>
      <c r="AB214" s="11"/>
      <c r="AC214" s="11"/>
      <c r="AD214" s="11"/>
      <c r="AE214" s="11"/>
      <c r="AR214" s="233" t="s">
        <v>80</v>
      </c>
      <c r="AT214" s="234" t="s">
        <v>71</v>
      </c>
      <c r="AU214" s="234" t="s">
        <v>72</v>
      </c>
      <c r="AY214" s="233" t="s">
        <v>203</v>
      </c>
      <c r="BK214" s="235">
        <f>SUM(BK215:BK220)</f>
        <v>0</v>
      </c>
    </row>
    <row r="215" s="2" customFormat="1" ht="16.5" customHeight="1">
      <c r="A215" s="36"/>
      <c r="B215" s="37"/>
      <c r="C215" s="236" t="s">
        <v>270</v>
      </c>
      <c r="D215" s="236" t="s">
        <v>204</v>
      </c>
      <c r="E215" s="237" t="s">
        <v>469</v>
      </c>
      <c r="F215" s="238" t="s">
        <v>470</v>
      </c>
      <c r="G215" s="239" t="s">
        <v>325</v>
      </c>
      <c r="H215" s="240">
        <v>322.5</v>
      </c>
      <c r="I215" s="241"/>
      <c r="J215" s="240">
        <f>ROUND(I215*H215,2)</f>
        <v>0</v>
      </c>
      <c r="K215" s="238" t="s">
        <v>208</v>
      </c>
      <c r="L215" s="42"/>
      <c r="M215" s="242" t="s">
        <v>1</v>
      </c>
      <c r="N215" s="243" t="s">
        <v>37</v>
      </c>
      <c r="O215" s="89"/>
      <c r="P215" s="244">
        <f>O215*H215</f>
        <v>0</v>
      </c>
      <c r="Q215" s="244">
        <v>0</v>
      </c>
      <c r="R215" s="244">
        <f>Q215*H215</f>
        <v>0</v>
      </c>
      <c r="S215" s="244">
        <v>0</v>
      </c>
      <c r="T215" s="245">
        <f>S215*H215</f>
        <v>0</v>
      </c>
      <c r="U215" s="36"/>
      <c r="V215" s="36"/>
      <c r="W215" s="36"/>
      <c r="X215" s="36"/>
      <c r="Y215" s="36"/>
      <c r="Z215" s="36"/>
      <c r="AA215" s="36"/>
      <c r="AB215" s="36"/>
      <c r="AC215" s="36"/>
      <c r="AD215" s="36"/>
      <c r="AE215" s="36"/>
      <c r="AR215" s="246" t="s">
        <v>209</v>
      </c>
      <c r="AT215" s="246" t="s">
        <v>204</v>
      </c>
      <c r="AU215" s="246" t="s">
        <v>80</v>
      </c>
      <c r="AY215" s="15" t="s">
        <v>203</v>
      </c>
      <c r="BE215" s="247">
        <f>IF(N215="základní",J215,0)</f>
        <v>0</v>
      </c>
      <c r="BF215" s="247">
        <f>IF(N215="snížená",J215,0)</f>
        <v>0</v>
      </c>
      <c r="BG215" s="247">
        <f>IF(N215="zákl. přenesená",J215,0)</f>
        <v>0</v>
      </c>
      <c r="BH215" s="247">
        <f>IF(N215="sníž. přenesená",J215,0)</f>
        <v>0</v>
      </c>
      <c r="BI215" s="247">
        <f>IF(N215="nulová",J215,0)</f>
        <v>0</v>
      </c>
      <c r="BJ215" s="15" t="s">
        <v>80</v>
      </c>
      <c r="BK215" s="247">
        <f>ROUND(I215*H215,2)</f>
        <v>0</v>
      </c>
      <c r="BL215" s="15" t="s">
        <v>209</v>
      </c>
      <c r="BM215" s="246" t="s">
        <v>822</v>
      </c>
    </row>
    <row r="216" s="2" customFormat="1">
      <c r="A216" s="36"/>
      <c r="B216" s="37"/>
      <c r="C216" s="38"/>
      <c r="D216" s="248" t="s">
        <v>211</v>
      </c>
      <c r="E216" s="38"/>
      <c r="F216" s="249" t="s">
        <v>472</v>
      </c>
      <c r="G216" s="38"/>
      <c r="H216" s="38"/>
      <c r="I216" s="152"/>
      <c r="J216" s="38"/>
      <c r="K216" s="38"/>
      <c r="L216" s="42"/>
      <c r="M216" s="250"/>
      <c r="N216" s="251"/>
      <c r="O216" s="89"/>
      <c r="P216" s="89"/>
      <c r="Q216" s="89"/>
      <c r="R216" s="89"/>
      <c r="S216" s="89"/>
      <c r="T216" s="90"/>
      <c r="U216" s="36"/>
      <c r="V216" s="36"/>
      <c r="W216" s="36"/>
      <c r="X216" s="36"/>
      <c r="Y216" s="36"/>
      <c r="Z216" s="36"/>
      <c r="AA216" s="36"/>
      <c r="AB216" s="36"/>
      <c r="AC216" s="36"/>
      <c r="AD216" s="36"/>
      <c r="AE216" s="36"/>
      <c r="AT216" s="15" t="s">
        <v>211</v>
      </c>
      <c r="AU216" s="15" t="s">
        <v>80</v>
      </c>
    </row>
    <row r="217" s="12" customFormat="1">
      <c r="A217" s="12"/>
      <c r="B217" s="252"/>
      <c r="C217" s="253"/>
      <c r="D217" s="248" t="s">
        <v>213</v>
      </c>
      <c r="E217" s="254" t="s">
        <v>437</v>
      </c>
      <c r="F217" s="255" t="s">
        <v>823</v>
      </c>
      <c r="G217" s="253"/>
      <c r="H217" s="256">
        <v>322.5</v>
      </c>
      <c r="I217" s="257"/>
      <c r="J217" s="253"/>
      <c r="K217" s="253"/>
      <c r="L217" s="258"/>
      <c r="M217" s="259"/>
      <c r="N217" s="260"/>
      <c r="O217" s="260"/>
      <c r="P217" s="260"/>
      <c r="Q217" s="260"/>
      <c r="R217" s="260"/>
      <c r="S217" s="260"/>
      <c r="T217" s="261"/>
      <c r="U217" s="12"/>
      <c r="V217" s="12"/>
      <c r="W217" s="12"/>
      <c r="X217" s="12"/>
      <c r="Y217" s="12"/>
      <c r="Z217" s="12"/>
      <c r="AA217" s="12"/>
      <c r="AB217" s="12"/>
      <c r="AC217" s="12"/>
      <c r="AD217" s="12"/>
      <c r="AE217" s="12"/>
      <c r="AT217" s="262" t="s">
        <v>213</v>
      </c>
      <c r="AU217" s="262" t="s">
        <v>80</v>
      </c>
      <c r="AV217" s="12" t="s">
        <v>95</v>
      </c>
      <c r="AW217" s="12" t="s">
        <v>29</v>
      </c>
      <c r="AX217" s="12" t="s">
        <v>80</v>
      </c>
      <c r="AY217" s="262" t="s">
        <v>203</v>
      </c>
    </row>
    <row r="218" s="2" customFormat="1" ht="16.5" customHeight="1">
      <c r="A218" s="36"/>
      <c r="B218" s="37"/>
      <c r="C218" s="236" t="s">
        <v>475</v>
      </c>
      <c r="D218" s="236" t="s">
        <v>204</v>
      </c>
      <c r="E218" s="237" t="s">
        <v>476</v>
      </c>
      <c r="F218" s="238" t="s">
        <v>477</v>
      </c>
      <c r="G218" s="239" t="s">
        <v>325</v>
      </c>
      <c r="H218" s="240">
        <v>357.5</v>
      </c>
      <c r="I218" s="241"/>
      <c r="J218" s="240">
        <f>ROUND(I218*H218,2)</f>
        <v>0</v>
      </c>
      <c r="K218" s="238" t="s">
        <v>208</v>
      </c>
      <c r="L218" s="42"/>
      <c r="M218" s="242" t="s">
        <v>1</v>
      </c>
      <c r="N218" s="243" t="s">
        <v>37</v>
      </c>
      <c r="O218" s="89"/>
      <c r="P218" s="244">
        <f>O218*H218</f>
        <v>0</v>
      </c>
      <c r="Q218" s="244">
        <v>0</v>
      </c>
      <c r="R218" s="244">
        <f>Q218*H218</f>
        <v>0</v>
      </c>
      <c r="S218" s="244">
        <v>0</v>
      </c>
      <c r="T218" s="245">
        <f>S218*H218</f>
        <v>0</v>
      </c>
      <c r="U218" s="36"/>
      <c r="V218" s="36"/>
      <c r="W218" s="36"/>
      <c r="X218" s="36"/>
      <c r="Y218" s="36"/>
      <c r="Z218" s="36"/>
      <c r="AA218" s="36"/>
      <c r="AB218" s="36"/>
      <c r="AC218" s="36"/>
      <c r="AD218" s="36"/>
      <c r="AE218" s="36"/>
      <c r="AR218" s="246" t="s">
        <v>209</v>
      </c>
      <c r="AT218" s="246" t="s">
        <v>204</v>
      </c>
      <c r="AU218" s="246" t="s">
        <v>80</v>
      </c>
      <c r="AY218" s="15" t="s">
        <v>203</v>
      </c>
      <c r="BE218" s="247">
        <f>IF(N218="základní",J218,0)</f>
        <v>0</v>
      </c>
      <c r="BF218" s="247">
        <f>IF(N218="snížená",J218,0)</f>
        <v>0</v>
      </c>
      <c r="BG218" s="247">
        <f>IF(N218="zákl. přenesená",J218,0)</f>
        <v>0</v>
      </c>
      <c r="BH218" s="247">
        <f>IF(N218="sníž. přenesená",J218,0)</f>
        <v>0</v>
      </c>
      <c r="BI218" s="247">
        <f>IF(N218="nulová",J218,0)</f>
        <v>0</v>
      </c>
      <c r="BJ218" s="15" t="s">
        <v>80</v>
      </c>
      <c r="BK218" s="247">
        <f>ROUND(I218*H218,2)</f>
        <v>0</v>
      </c>
      <c r="BL218" s="15" t="s">
        <v>209</v>
      </c>
      <c r="BM218" s="246" t="s">
        <v>824</v>
      </c>
    </row>
    <row r="219" s="2" customFormat="1">
      <c r="A219" s="36"/>
      <c r="B219" s="37"/>
      <c r="C219" s="38"/>
      <c r="D219" s="248" t="s">
        <v>211</v>
      </c>
      <c r="E219" s="38"/>
      <c r="F219" s="249" t="s">
        <v>479</v>
      </c>
      <c r="G219" s="38"/>
      <c r="H219" s="38"/>
      <c r="I219" s="152"/>
      <c r="J219" s="38"/>
      <c r="K219" s="38"/>
      <c r="L219" s="42"/>
      <c r="M219" s="250"/>
      <c r="N219" s="251"/>
      <c r="O219" s="89"/>
      <c r="P219" s="89"/>
      <c r="Q219" s="89"/>
      <c r="R219" s="89"/>
      <c r="S219" s="89"/>
      <c r="T219" s="90"/>
      <c r="U219" s="36"/>
      <c r="V219" s="36"/>
      <c r="W219" s="36"/>
      <c r="X219" s="36"/>
      <c r="Y219" s="36"/>
      <c r="Z219" s="36"/>
      <c r="AA219" s="36"/>
      <c r="AB219" s="36"/>
      <c r="AC219" s="36"/>
      <c r="AD219" s="36"/>
      <c r="AE219" s="36"/>
      <c r="AT219" s="15" t="s">
        <v>211</v>
      </c>
      <c r="AU219" s="15" t="s">
        <v>80</v>
      </c>
    </row>
    <row r="220" s="12" customFormat="1">
      <c r="A220" s="12"/>
      <c r="B220" s="252"/>
      <c r="C220" s="253"/>
      <c r="D220" s="248" t="s">
        <v>213</v>
      </c>
      <c r="E220" s="254" t="s">
        <v>447</v>
      </c>
      <c r="F220" s="255" t="s">
        <v>780</v>
      </c>
      <c r="G220" s="253"/>
      <c r="H220" s="256">
        <v>357.5</v>
      </c>
      <c r="I220" s="257"/>
      <c r="J220" s="253"/>
      <c r="K220" s="253"/>
      <c r="L220" s="258"/>
      <c r="M220" s="263"/>
      <c r="N220" s="264"/>
      <c r="O220" s="264"/>
      <c r="P220" s="264"/>
      <c r="Q220" s="264"/>
      <c r="R220" s="264"/>
      <c r="S220" s="264"/>
      <c r="T220" s="265"/>
      <c r="U220" s="12"/>
      <c r="V220" s="12"/>
      <c r="W220" s="12"/>
      <c r="X220" s="12"/>
      <c r="Y220" s="12"/>
      <c r="Z220" s="12"/>
      <c r="AA220" s="12"/>
      <c r="AB220" s="12"/>
      <c r="AC220" s="12"/>
      <c r="AD220" s="12"/>
      <c r="AE220" s="12"/>
      <c r="AT220" s="262" t="s">
        <v>213</v>
      </c>
      <c r="AU220" s="262" t="s">
        <v>80</v>
      </c>
      <c r="AV220" s="12" t="s">
        <v>95</v>
      </c>
      <c r="AW220" s="12" t="s">
        <v>29</v>
      </c>
      <c r="AX220" s="12" t="s">
        <v>80</v>
      </c>
      <c r="AY220" s="262" t="s">
        <v>203</v>
      </c>
    </row>
    <row r="221" s="2" customFormat="1" ht="6.96" customHeight="1">
      <c r="A221" s="36"/>
      <c r="B221" s="64"/>
      <c r="C221" s="65"/>
      <c r="D221" s="65"/>
      <c r="E221" s="65"/>
      <c r="F221" s="65"/>
      <c r="G221" s="65"/>
      <c r="H221" s="65"/>
      <c r="I221" s="193"/>
      <c r="J221" s="65"/>
      <c r="K221" s="65"/>
      <c r="L221" s="42"/>
      <c r="M221" s="36"/>
      <c r="O221" s="36"/>
      <c r="P221" s="36"/>
      <c r="Q221" s="36"/>
      <c r="R221" s="36"/>
      <c r="S221" s="36"/>
      <c r="T221" s="36"/>
      <c r="U221" s="36"/>
      <c r="V221" s="36"/>
      <c r="W221" s="36"/>
      <c r="X221" s="36"/>
      <c r="Y221" s="36"/>
      <c r="Z221" s="36"/>
      <c r="AA221" s="36"/>
      <c r="AB221" s="36"/>
      <c r="AC221" s="36"/>
      <c r="AD221" s="36"/>
      <c r="AE221" s="36"/>
    </row>
  </sheetData>
  <sheetProtection sheet="1" autoFilter="0" formatColumns="0" formatRows="0" objects="1" scenarios="1" spinCount="100000" saltValue="8Sz+TgZtgGTmkztbzID02jwBlbXNmM2IMFkYglPav7Qx+MX3v84DsyNw71Rz0KU1VCp5ZxMDPMtMQSiXT7shkQ==" hashValue="BFdp+Y5rKLk6zvzLfCbvxZpee2233lHcrOvcbVkkhIgUjllZJyblYTCZZYTwq21K1jQmHvsInVmzVKNdAP9Frw==" algorithmName="SHA-512" password="CC35"/>
  <autoFilter ref="C122:K220"/>
  <mergeCells count="12">
    <mergeCell ref="E7:H7"/>
    <mergeCell ref="E9:H9"/>
    <mergeCell ref="E11:H11"/>
    <mergeCell ref="E20:H20"/>
    <mergeCell ref="E29:H29"/>
    <mergeCell ref="E84:H84"/>
    <mergeCell ref="E86:H86"/>
    <mergeCell ref="E88:H88"/>
    <mergeCell ref="E111:H111"/>
    <mergeCell ref="E113:H113"/>
    <mergeCell ref="E115:H115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Jiří Bílek</dc:creator>
  <cp:lastModifiedBy>Jiří Bílek</cp:lastModifiedBy>
  <dcterms:created xsi:type="dcterms:W3CDTF">2019-11-07T08:30:29Z</dcterms:created>
  <dcterms:modified xsi:type="dcterms:W3CDTF">2019-11-07T08:30:56Z</dcterms:modified>
</cp:coreProperties>
</file>